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730" tabRatio="729" firstSheet="1" activeTab="5"/>
  </bookViews>
  <sheets>
    <sheet name="Income Statement" sheetId="1" r:id="rId1"/>
    <sheet name="Balance Sheet" sheetId="2" r:id="rId2"/>
    <sheet name="Changes in Equity" sheetId="3" r:id="rId3"/>
    <sheet name="Cashflow" sheetId="4" r:id="rId4"/>
    <sheet name="Appendix A" sheetId="5" r:id="rId5"/>
    <sheet name="Appendix B" sheetId="6" r:id="rId6"/>
  </sheets>
  <definedNames>
    <definedName name="_xlnm.Print_Area" localSheetId="1">'Balance Sheet'!$A$1:$F$57</definedName>
    <definedName name="_xlnm.Print_Area" localSheetId="3">'Cashflow'!$A$1:$H$63</definedName>
    <definedName name="_xlnm.Print_Area" localSheetId="2">'Changes in Equity'!$A$1:$Q$54</definedName>
    <definedName name="_xlnm.Print_Area" localSheetId="0">'Income Statement'!$A$1:$I$56</definedName>
    <definedName name="_xlnm.Print_Titles" localSheetId="4">'Appendix A'!$1:$8</definedName>
    <definedName name="_xlnm.Print_Titles" localSheetId="5">'Appendix B'!$1:$9</definedName>
  </definedNames>
  <calcPr fullCalcOnLoad="1"/>
</workbook>
</file>

<file path=xl/sharedStrings.xml><?xml version="1.0" encoding="utf-8"?>
<sst xmlns="http://schemas.openxmlformats.org/spreadsheetml/2006/main" count="437" uniqueCount="322">
  <si>
    <t>QUARTERLY REPORT</t>
  </si>
  <si>
    <t>Note</t>
  </si>
  <si>
    <t>RM'000</t>
  </si>
  <si>
    <t>Revenue</t>
  </si>
  <si>
    <t>Finance costs</t>
  </si>
  <si>
    <t>Taxation</t>
  </si>
  <si>
    <t>Unaudited Condensed Consolidated Balance Sheet</t>
  </si>
  <si>
    <t>As at End of Current</t>
  </si>
  <si>
    <t>Quarter</t>
  </si>
  <si>
    <t xml:space="preserve">As at Preceding </t>
  </si>
  <si>
    <t xml:space="preserve">Financial Year Ended </t>
  </si>
  <si>
    <t>Plant and equipment</t>
  </si>
  <si>
    <t>Current assets</t>
  </si>
  <si>
    <t>Inventories</t>
  </si>
  <si>
    <t>Current liabilities</t>
  </si>
  <si>
    <t>Trade and other payables</t>
  </si>
  <si>
    <t>Borrowings</t>
  </si>
  <si>
    <t>Share capital</t>
  </si>
  <si>
    <t xml:space="preserve">Share </t>
  </si>
  <si>
    <t>Capital</t>
  </si>
  <si>
    <t>Premium</t>
  </si>
  <si>
    <t xml:space="preserve">Translation </t>
  </si>
  <si>
    <t>Reserve</t>
  </si>
  <si>
    <t>Total</t>
  </si>
  <si>
    <t>Group</t>
  </si>
  <si>
    <t>Issue of shares</t>
  </si>
  <si>
    <t>Adjustments for: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</si>
  <si>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</si>
  <si>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</si>
  <si>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</si>
  <si>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</si>
  <si>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</si>
  <si>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Tax paid</t>
  </si>
  <si>
    <t>Net cash used in operating activities</t>
  </si>
  <si>
    <t>CASH FLOWS FROM INVESTING ACTIVITIES</t>
  </si>
  <si>
    <t>Purchase of plant and equipment</t>
  </si>
  <si>
    <t>Interest received</t>
  </si>
  <si>
    <t>Net cash used in investing activities</t>
  </si>
  <si>
    <t>CASH FLOWS FROM FINANCING ACTIVITIES</t>
  </si>
  <si>
    <t>A</t>
  </si>
  <si>
    <t>A1</t>
  </si>
  <si>
    <t>Basis of preparation</t>
  </si>
  <si>
    <t>A2</t>
  </si>
  <si>
    <t>Audit report</t>
  </si>
  <si>
    <t>A3</t>
  </si>
  <si>
    <t>The Group's interim operations are not affected by seasonal or cyclical factors.</t>
  </si>
  <si>
    <t>A4</t>
  </si>
  <si>
    <t>A5</t>
  </si>
  <si>
    <t>Changes in estimates</t>
  </si>
  <si>
    <t>There were no changes in the estimates of amounts reported that have a material effect in the current quarter.</t>
  </si>
  <si>
    <t>A6</t>
  </si>
  <si>
    <t>Issuance, cancellations, repurchases, resale and repayments of debts and equity securities</t>
  </si>
  <si>
    <t>treasury shares for the current financial period under review.</t>
  </si>
  <si>
    <t>A7</t>
  </si>
  <si>
    <t>Dividends paid</t>
  </si>
  <si>
    <t>A8</t>
  </si>
  <si>
    <t>A9</t>
  </si>
  <si>
    <t>A10</t>
  </si>
  <si>
    <t>Material events subsequent to the balance sheet date</t>
  </si>
  <si>
    <t>There were no material events subsequent to the end of the quarter under review that have not been reflected in the financial statements.</t>
  </si>
  <si>
    <t>A11</t>
  </si>
  <si>
    <t>Changes in the composition of the Group</t>
  </si>
  <si>
    <t>There were no changes in the composition of the Group during the quarter under review.</t>
  </si>
  <si>
    <t>A12</t>
  </si>
  <si>
    <t>Changes in contingent liabilities or contingent assets</t>
  </si>
  <si>
    <t xml:space="preserve">There are no material contingent liabilities as at the date of this report. </t>
  </si>
  <si>
    <t>B</t>
  </si>
  <si>
    <t>B1</t>
  </si>
  <si>
    <t>B2</t>
  </si>
  <si>
    <t>B3</t>
  </si>
  <si>
    <t>Property, plant and equipment</t>
  </si>
  <si>
    <t>Other investments</t>
  </si>
  <si>
    <t>Development costs</t>
  </si>
  <si>
    <t>Amount owing by related parties</t>
  </si>
  <si>
    <t>Consolidation</t>
  </si>
  <si>
    <t>B4</t>
  </si>
  <si>
    <t>Profit forecast</t>
  </si>
  <si>
    <t>B5</t>
  </si>
  <si>
    <t>B6</t>
  </si>
  <si>
    <t>Sale of unquoted investments and/or properties</t>
  </si>
  <si>
    <t>B7</t>
  </si>
  <si>
    <t>B8</t>
  </si>
  <si>
    <t>Quoted and marketable securities</t>
  </si>
  <si>
    <t>B9</t>
  </si>
  <si>
    <t>Group borrowings and debts securities</t>
  </si>
  <si>
    <t>Secured</t>
  </si>
  <si>
    <t>Unsecured</t>
  </si>
  <si>
    <t>Short term</t>
  </si>
  <si>
    <t>Bank overdraft</t>
  </si>
  <si>
    <t>Hire purchase liabilities</t>
  </si>
  <si>
    <t>B10</t>
  </si>
  <si>
    <t>Off balance sheet financial instruments</t>
  </si>
  <si>
    <t>B11</t>
  </si>
  <si>
    <t>B12</t>
  </si>
  <si>
    <t>Dividends</t>
  </si>
  <si>
    <t>No dividend has been recommended for the quarter under review.</t>
  </si>
  <si>
    <t>B13</t>
  </si>
  <si>
    <t>Individual quarter ended</t>
  </si>
  <si>
    <t>Cumulative quarter ended</t>
  </si>
  <si>
    <t>Weighted average number of ordinary shares in issue ('000)</t>
  </si>
  <si>
    <t>Share premium</t>
  </si>
  <si>
    <t>Listing expenses</t>
  </si>
  <si>
    <t>Operating expenses</t>
  </si>
  <si>
    <t>As approved by</t>
  </si>
  <si>
    <t>the Securities</t>
  </si>
  <si>
    <t>Commission &amp;</t>
  </si>
  <si>
    <t>Capital expenditure</t>
  </si>
  <si>
    <t>Proposed overseas investments</t>
  </si>
  <si>
    <t>R &amp; D expenditure</t>
  </si>
  <si>
    <t>Estimated listing expenses</t>
  </si>
  <si>
    <t>Working capital</t>
  </si>
  <si>
    <t>Other income</t>
  </si>
  <si>
    <t>Cumulative</t>
  </si>
  <si>
    <t>Individual</t>
  </si>
  <si>
    <t>Interest paid</t>
  </si>
  <si>
    <t>Development cost paid</t>
  </si>
  <si>
    <t>Repayment of hire purchase</t>
  </si>
  <si>
    <t>Repayment to director</t>
  </si>
  <si>
    <t>Cash and cash equivalents comprise of:</t>
  </si>
  <si>
    <t>Fixed deposits with licensed bank</t>
  </si>
  <si>
    <t>Cash and bank balances</t>
  </si>
  <si>
    <t>Customisation projects</t>
  </si>
  <si>
    <t>Third party software, hardware and accessories</t>
  </si>
  <si>
    <t>Foreign currency translation</t>
  </si>
  <si>
    <t>Effects of foreign currency translation</t>
  </si>
  <si>
    <t>INFORTECH ALLIANCE BERHAD</t>
  </si>
  <si>
    <t>(Company No : 439230 A)</t>
  </si>
  <si>
    <t>Maintenance, training and others</t>
  </si>
  <si>
    <t xml:space="preserve">The unaudited Condensed Consolidated Cash Flow Statement should be read in conjunction with the audited financial </t>
  </si>
  <si>
    <t>Segmental reporting</t>
  </si>
  <si>
    <t>The unaudited Condensed Consolidated Income Statement should be read in conjunction with the audited financial statement for the</t>
  </si>
  <si>
    <t>B14</t>
  </si>
  <si>
    <t xml:space="preserve">Current </t>
  </si>
  <si>
    <t>Preceding</t>
  </si>
  <si>
    <t>Not applicable.</t>
  </si>
  <si>
    <t>Seasonality or cyclicality of interim operations</t>
  </si>
  <si>
    <t>No dividends were paid during the quarter under review.</t>
  </si>
  <si>
    <t xml:space="preserve">Material litigation </t>
  </si>
  <si>
    <t>Minority Interest</t>
  </si>
  <si>
    <t>Net cash used in financing activities</t>
  </si>
  <si>
    <t>B15</t>
  </si>
  <si>
    <t>Authorisation For Issue</t>
  </si>
  <si>
    <t>By Order of the Board</t>
  </si>
  <si>
    <t>Kuala Lumpur</t>
  </si>
  <si>
    <t>financial statements.</t>
  </si>
  <si>
    <t>Variation of results against the preceding quarter</t>
  </si>
  <si>
    <t>There were no disposal of unquoted investments during the quarter under review and there were no properties owned by the Group</t>
  </si>
  <si>
    <t>Current</t>
  </si>
  <si>
    <t>Preceding Year</t>
  </si>
  <si>
    <t>Corresponding</t>
  </si>
  <si>
    <t>Period</t>
  </si>
  <si>
    <t>Year</t>
  </si>
  <si>
    <t>To-date</t>
  </si>
  <si>
    <t>Cumulative Quarter</t>
  </si>
  <si>
    <t xml:space="preserve">Individual Quarter </t>
  </si>
  <si>
    <t>Unaudited Condensed Consolidated Income Statement</t>
  </si>
  <si>
    <t xml:space="preserve">The unaudited Condensed Consolidated Statement of Changes in Equity should be read in conjunction with the audited financial </t>
  </si>
  <si>
    <t>Net profit/(loss) for the period (RM'000)</t>
  </si>
  <si>
    <t>Basic earning/(loss) per share (sen)</t>
  </si>
  <si>
    <t>Unaudited Condensed Consolidated Cash Flow Statement</t>
  </si>
  <si>
    <t>Unaudited Condensed Consolidated Statement of Changes in Equity</t>
  </si>
  <si>
    <t>Status of corporate proposals</t>
  </si>
  <si>
    <t>Bursa Securities amounting to RM5.550 million is as follows:</t>
  </si>
  <si>
    <t>Bursa Securities</t>
  </si>
  <si>
    <t xml:space="preserve">as at </t>
  </si>
  <si>
    <t>Utilisation</t>
  </si>
  <si>
    <t>There are no off balance sheet financial instruments as at the date of this report.</t>
  </si>
  <si>
    <t>Basic earnings per share</t>
  </si>
  <si>
    <t>Status of utilisation of proceeds</t>
  </si>
  <si>
    <t xml:space="preserve">Cash and cash equivalents at 1 January </t>
  </si>
  <si>
    <t xml:space="preserve">The unaudited Condensed Consolidated Balance Sheet should be read in conjunction with the audited financial statements for the </t>
  </si>
  <si>
    <t>Investment in Associated Company</t>
  </si>
  <si>
    <t>Unutilised</t>
  </si>
  <si>
    <t>Balance</t>
  </si>
  <si>
    <t>#</t>
  </si>
  <si>
    <t>Share of results of associated company</t>
  </si>
  <si>
    <t>Net increase/(decrease) in cash and cash equivalents</t>
  </si>
  <si>
    <t>The Group's segmental information for the interim financial report are as follows:</t>
  </si>
  <si>
    <t>The status of corporate proposals announced by the Company this year is set out below:</t>
  </si>
  <si>
    <t>Tan Fong Shian @ Lim Fong Shian (MAICSA 7023187)</t>
  </si>
  <si>
    <t>Mah Li Chen (MAICSA 7022751)</t>
  </si>
  <si>
    <t>At 1 January 2005</t>
  </si>
  <si>
    <t>Changes in investment</t>
  </si>
  <si>
    <t>Company Secretaries</t>
  </si>
  <si>
    <t>FOR THE MESDAQ MARKET</t>
  </si>
  <si>
    <t>ADDITIONAL INFORMATION REQUIRED BY BURSA MALAYSIA SECURITIES BERHAD'S LISTING REQUIREMENTS</t>
  </si>
  <si>
    <t xml:space="preserve">The bank overdraft is secured by way of a pledge of the fixed deposits of the holding and a subsidiary company. </t>
  </si>
  <si>
    <t>Net loss for the period</t>
  </si>
  <si>
    <t>Own proprietary software</t>
  </si>
  <si>
    <t>Net loss for the year</t>
  </si>
  <si>
    <t>(1) The proposed employee share option scheme of up to 15% of the issued and paid-up share capital of the Company was approved</t>
  </si>
  <si>
    <t>Proceeds from disposal of fixed assets</t>
  </si>
  <si>
    <t>Loss before taxation</t>
  </si>
  <si>
    <t>EXPLANATORY NOTES AS PER FRS 134</t>
  </si>
  <si>
    <t>(Accumulated</t>
  </si>
  <si>
    <t>Revised</t>
  </si>
  <si>
    <t>Proceeds from Private Placement</t>
  </si>
  <si>
    <t>Private Placement expenses</t>
  </si>
  <si>
    <t xml:space="preserve">Actual </t>
  </si>
  <si>
    <t>Proceeds</t>
  </si>
  <si>
    <t>Profit/(Loss) before taxation</t>
  </si>
  <si>
    <t>CASH FLOWS FROM OPERATING ACTIVITIES</t>
  </si>
  <si>
    <t>The Group has not carried out any valuation on its plant and equipment for the current financial period or in the preceding financial year</t>
  </si>
  <si>
    <t xml:space="preserve">(1) The status of utilisation of the proceeds raised from the Public Issue pursuant to the listing of the Company on the MESDAQ Market of </t>
  </si>
  <si>
    <t>(2) The details of the utilisation of the proceeds raised from the Private Placement is as follows:-</t>
  </si>
  <si>
    <t>taxable profits during the quarter.</t>
  </si>
  <si>
    <t xml:space="preserve">There were no issuance or repayment of debt securities, share buy-back, share cancellations, shares held as treasury shares and resale of </t>
  </si>
  <si>
    <t>ended 31 December 2005.</t>
  </si>
  <si>
    <t xml:space="preserve">mainly due to the pioneer status incentive enjoyed by Infortech Alliance Berhad whilst some of its other subsidiaries have yet to generate </t>
  </si>
  <si>
    <t>Net assets per share (RM)</t>
  </si>
  <si>
    <t>year ended 31 December 2005 and the accompanying explanatory notes attached to this interim financial statements.</t>
  </si>
  <si>
    <t>At 1 January 2006, as previously stated</t>
  </si>
  <si>
    <t>Effects of adopting FRS 3</t>
  </si>
  <si>
    <t>At 1 January 2006, restated</t>
  </si>
  <si>
    <t>Selling and distrbution expenses</t>
  </si>
  <si>
    <t>Administrative expenses</t>
  </si>
  <si>
    <t>Other operating expenses</t>
  </si>
  <si>
    <t>Unusual items</t>
  </si>
  <si>
    <t>During the quarter under review, there were no items or events that arose, which affected assets, liabilities, equity, net income or cash flows,</t>
  </si>
  <si>
    <t>that are unusual by reason of their nature, size or incidence.</t>
  </si>
  <si>
    <t>There is no audit qualification on the annual financial statements for the financial year ended 31 December 2005.</t>
  </si>
  <si>
    <t>a)</t>
  </si>
  <si>
    <t>i) FRS 3- Business Combinations</t>
  </si>
  <si>
    <t>The principle effects of the changes to the adoption of the new/revised FRS are as follows:-</t>
  </si>
  <si>
    <t>statements for the year ended 31 December 2005 and the accompanying explanatory notes attached to this interim financial statements.</t>
  </si>
  <si>
    <t xml:space="preserve">statements for the year ended 31 December 2005 and the accompanying explanatory notes attached to this interim </t>
  </si>
  <si>
    <t xml:space="preserve">The interim unaudited financial statements have been prepared in compliance with the Financial Reporting Standards 134 ("FRS134") ( formerly </t>
  </si>
  <si>
    <t xml:space="preserve">2005. The significant accounting policies and methods of computation adopted by the Group in the interim financial statements are consistent with </t>
  </si>
  <si>
    <t>effective for the financial period commencing 1 January 2006.</t>
  </si>
  <si>
    <t>those adopted for the financial year ended 31 December 2005 except for the adoption of the new/revised Financial Reporting Standards ("FRS")</t>
  </si>
  <si>
    <t>The adoption of new FRS 3 has resulted a change in the significant accounting policy relating to the goodwill on consolidation. Prior to 1 January</t>
  </si>
  <si>
    <t>2006, the Group's goodwill is stated at net of negative goodwill, and the net carrying amount of the goodwill is amortised on a straight-line basis to</t>
  </si>
  <si>
    <t>write off the amount of the net goodwill over a period of 7 years. With the adoption of the FRS 3, the carrying amount of RM320,281 negative</t>
  </si>
  <si>
    <t>Current year's prospects</t>
  </si>
  <si>
    <t>Attributable to:</t>
  </si>
  <si>
    <t>Equity holders of the parent</t>
  </si>
  <si>
    <t>Loss for the period</t>
  </si>
  <si>
    <t>N/A</t>
  </si>
  <si>
    <t>holders of the  parent :</t>
  </si>
  <si>
    <t>Earnings per share attributable to equity</t>
  </si>
  <si>
    <t>Non-current assets</t>
  </si>
  <si>
    <t>Cash and cash bank balances</t>
  </si>
  <si>
    <t>Short term deposits with licensed banks</t>
  </si>
  <si>
    <t>TOTAL ASSETS</t>
  </si>
  <si>
    <t>ASSETS</t>
  </si>
  <si>
    <t>EQUITY AND LIABILITIES</t>
  </si>
  <si>
    <t>Equity attributable to equity holders of the parent</t>
  </si>
  <si>
    <t>Tax payable</t>
  </si>
  <si>
    <t>Total Liabilities</t>
  </si>
  <si>
    <t>TOTAL EQUITY AND LIABILITIES</t>
  </si>
  <si>
    <t>Distributable</t>
  </si>
  <si>
    <t xml:space="preserve">  &lt;------------- Non-Distributable -------------&gt;</t>
  </si>
  <si>
    <t xml:space="preserve"> &lt;---------------Attributable to Equity Holders of the Parent -------------------&gt;</t>
  </si>
  <si>
    <t>Reserve on</t>
  </si>
  <si>
    <t>Amortisation of reserved on consolidation</t>
  </si>
  <si>
    <t>Reserved on consolidation</t>
  </si>
  <si>
    <t>Segment Revenue</t>
  </si>
  <si>
    <t>As at</t>
  </si>
  <si>
    <t>Elimination of inter-segment sales</t>
  </si>
  <si>
    <t>Total Revenue</t>
  </si>
  <si>
    <t>Segment Results</t>
  </si>
  <si>
    <t>Loss from operations</t>
  </si>
  <si>
    <t>Interest</t>
  </si>
  <si>
    <t>Minority</t>
  </si>
  <si>
    <t>Equity</t>
  </si>
  <si>
    <t>Total Equity</t>
  </si>
  <si>
    <t>Trade and other receivables</t>
  </si>
  <si>
    <t>Gross Profit</t>
  </si>
  <si>
    <t>Basic Loss Per Share (sen)</t>
  </si>
  <si>
    <t>Diluted Earnings Per Share (sen)</t>
  </si>
  <si>
    <t xml:space="preserve">known as Malaysian Accounting Standards Board Standard No.26) , "Interim Financial Reporting" and Appendix 9B of the Listing Requirements </t>
  </si>
  <si>
    <t>goodwill shall be derecognised at the beginning of that period, with a corresponding adjustment made to the opening retained earnings.</t>
  </si>
  <si>
    <t>expenditure as additional working capital purposes.</t>
  </si>
  <si>
    <t xml:space="preserve"># On 11 August 2006, Securities Commission  has approved the revision of the balance of proposed overseas investment and R &amp; D </t>
  </si>
  <si>
    <t>On consolidated results for the third quarter ended 30 September 2006</t>
  </si>
  <si>
    <t>Income tax paid</t>
  </si>
  <si>
    <t>Cash and cash equivalents at 30 September</t>
  </si>
  <si>
    <t>At 30 September 2006</t>
  </si>
  <si>
    <t>At 30 September 2005</t>
  </si>
  <si>
    <t>Notes on the quarterly report for the third quarter ended 30 September 2006</t>
  </si>
  <si>
    <t>as at 30 September 2006.</t>
  </si>
  <si>
    <t>There were no investments in quoted securities as at 30 September 2006.</t>
  </si>
  <si>
    <t xml:space="preserve">      for implementation. However, no options have been offered pursuant to the scheme as at 30 September 2006.</t>
  </si>
  <si>
    <t>The Group's borrowing as at 30 September 2006 (which are denominated in Ringgit Malaysia) are as follows :</t>
  </si>
  <si>
    <t>30 Sept '06</t>
  </si>
  <si>
    <t>30 Sept '05</t>
  </si>
  <si>
    <t xml:space="preserve">The issuance of this quarterly report on consolidated results for the third quarter ended 30 September 2006 was authorised by the Board of </t>
  </si>
  <si>
    <t>Directors in accordance with a resolution passed during the Board of Directors' meeting held on 24 November 2006.</t>
  </si>
  <si>
    <t>30 Sept 2005</t>
  </si>
  <si>
    <t>30 Sept 2006</t>
  </si>
  <si>
    <t>There was no material litigation as at 22 November 2006, being a date not earlier than 7 days from the date of this announcement.</t>
  </si>
  <si>
    <t>Notes on the second quarterly report ended 30 September 2006</t>
  </si>
  <si>
    <t>Review of group results for the quarter ended 30 September 2006</t>
  </si>
  <si>
    <t>30 June '06</t>
  </si>
  <si>
    <t>The current taxation provision relates to interest income and no further provision for taxation was made for the quarter ended 30 September 2006</t>
  </si>
  <si>
    <t xml:space="preserve">For the financial year to date, the Group registered a revenue of RM1.807 million, representing a decrease of 30.8% from RM2.612 million </t>
  </si>
  <si>
    <t xml:space="preserve">For the current quarter under review, the Group registered a revenue of RM0.568 million and a loss before taxation of RM0.225 million, </t>
  </si>
  <si>
    <t xml:space="preserve">representing a marginal increase of 4.8% in revenue and 60.5% decrease in loss before taxation. The improved financial performance </t>
  </si>
  <si>
    <t>during the period.</t>
  </si>
  <si>
    <t>as compared to a revenue of RM0.542 million and a loss before taxation of RM0.570 million for the corresponding quarter in year 2005</t>
  </si>
  <si>
    <t>Current year provision</t>
  </si>
  <si>
    <t>Deferred taxation</t>
  </si>
  <si>
    <t>The Group registered a lower loss before taxation of RM0.770 million for the reporting period ended 30 September 2006 compared to a loss</t>
  </si>
  <si>
    <t>recorded in the previous corresponding period. The revenue decrease is mainly due to lower volume and lower priced project customisation</t>
  </si>
  <si>
    <t xml:space="preserve">For the current quarter, the Group achieved a revenue of RM0.568 million and loss before taxation of RM0.225 million as compared  </t>
  </si>
  <si>
    <t>to RM0.545 million and RM0.268 million achieved in the previous quarter.</t>
  </si>
  <si>
    <t xml:space="preserve">The lower losses was mainly to the lower share of losses from its associated companies in the current quarter under review.  </t>
  </si>
  <si>
    <t>Accumulated losses</t>
  </si>
  <si>
    <t>Losses)</t>
  </si>
  <si>
    <t>for the MESDAQ Market, and should be read in conjunction with the Group's audited financial statements for the year ended 31 December</t>
  </si>
  <si>
    <t>was mainly due to the cost reduction initiatives undertaken by the IAB Group and lower share of losses from the associated companies.</t>
  </si>
  <si>
    <t>before taxation of RM0.974 million registed last year.The lower loss before taxation was mainly due to the several cost reduction measure</t>
  </si>
  <si>
    <t>taken by the Group during the same period.</t>
  </si>
  <si>
    <t xml:space="preserve">The directors of IAB had foreseen the weak demand for its products locally due to the intense market competition in the Malaysian </t>
  </si>
  <si>
    <t>As a result of the above, the management of IAB had previously taken the initiative to re-direct its marketing efforts overseas.</t>
  </si>
  <si>
    <t>24 November 2006</t>
  </si>
  <si>
    <t>However, this has yet to produce the desired results for the Group. In addition, the Group has also taken steps to reduce its</t>
  </si>
  <si>
    <t>Moving forward, the Group will continue its software improvement programme. In this respect, the Group is expected to introduce</t>
  </si>
  <si>
    <t>an enhanced version of its atCom Performance Appraisal module which is expected to contribute positively to the future revenue</t>
  </si>
  <si>
    <t>of the Group.</t>
  </si>
  <si>
    <t>ICT industry, which has adversely affected the smaller players in the said industry such as the IAB Group.</t>
  </si>
  <si>
    <t>operation costs, resulting in lower operating expenses in the current quarter and current year-to-date.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</si>
</sst>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&quot;¥&quot;* #,##0.00_-;\-&quot;¥&quot;* #,##0.00_-;_-&quot;¥&quot;* &quot;-&quot;??_-;_-@_-"/>
    <numFmt numFmtId="184" formatCode="_(* #,##0.0_);_(* \(#,##0.0\);_(* &quot;-&quot;??_);_(@_)"/>
    <numFmt numFmtId="185" formatCode="_(* #,##0_);_(* \(#,##0\);_(* &quot;-&quot;??_);_(@_)"/>
    <numFmt numFmtId="186" formatCode="0_);[Red]\(0\)"/>
    <numFmt numFmtId="187" formatCode="0_);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;\(#,##0\)"/>
    <numFmt numFmtId="192" formatCode="_(* #,##0.000_);_(* \(#,##0.000\);_(* &quot;-&quot;??_);_(@_)"/>
    <numFmt numFmtId="193" formatCode="0.0%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2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2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5" fontId="2" fillId="0" borderId="1" xfId="0" applyNumberFormat="1" applyFont="1" applyBorder="1" applyAlignment="1">
      <alignment/>
    </xf>
    <xf numFmtId="185" fontId="2" fillId="0" borderId="0" xfId="15" applyNumberFormat="1" applyFont="1" applyAlignment="1">
      <alignment horizontal="right"/>
    </xf>
    <xf numFmtId="185" fontId="2" fillId="0" borderId="2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0" fontId="2" fillId="2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85" fontId="2" fillId="2" borderId="0" xfId="15" applyNumberFormat="1" applyFont="1" applyFill="1" applyAlignment="1">
      <alignment/>
    </xf>
    <xf numFmtId="185" fontId="2" fillId="2" borderId="2" xfId="15" applyNumberFormat="1" applyFont="1" applyFill="1" applyBorder="1" applyAlignment="1">
      <alignment/>
    </xf>
    <xf numFmtId="185" fontId="2" fillId="2" borderId="0" xfId="15" applyNumberFormat="1" applyFont="1" applyFill="1" applyBorder="1" applyAlignment="1">
      <alignment/>
    </xf>
    <xf numFmtId="43" fontId="2" fillId="0" borderId="9" xfId="15" applyFont="1" applyBorder="1" applyAlignment="1">
      <alignment/>
    </xf>
    <xf numFmtId="43" fontId="2" fillId="2" borderId="0" xfId="15" applyFont="1" applyFill="1" applyAlignment="1">
      <alignment/>
    </xf>
    <xf numFmtId="43" fontId="2" fillId="2" borderId="9" xfId="15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85" fontId="2" fillId="2" borderId="0" xfId="0" applyNumberFormat="1" applyFont="1" applyFill="1" applyAlignment="1">
      <alignment/>
    </xf>
    <xf numFmtId="0" fontId="2" fillId="2" borderId="2" xfId="0" applyFont="1" applyFill="1" applyBorder="1" applyAlignment="1">
      <alignment/>
    </xf>
    <xf numFmtId="185" fontId="2" fillId="0" borderId="1" xfId="15" applyNumberFormat="1" applyFont="1" applyBorder="1" applyAlignment="1">
      <alignment horizontal="right"/>
    </xf>
    <xf numFmtId="185" fontId="1" fillId="0" borderId="10" xfId="15" applyNumberFormat="1" applyFont="1" applyBorder="1" applyAlignment="1">
      <alignment/>
    </xf>
    <xf numFmtId="43" fontId="2" fillId="0" borderId="0" xfId="15" applyFont="1" applyAlignment="1">
      <alignment/>
    </xf>
    <xf numFmtId="0" fontId="2" fillId="0" borderId="0" xfId="0" applyFont="1" applyFill="1" applyAlignment="1">
      <alignment/>
    </xf>
    <xf numFmtId="185" fontId="2" fillId="0" borderId="0" xfId="15" applyNumberFormat="1" applyFont="1" applyFill="1" applyAlignment="1">
      <alignment/>
    </xf>
    <xf numFmtId="185" fontId="2" fillId="0" borderId="0" xfId="15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Fill="1" applyAlignment="1">
      <alignment/>
    </xf>
    <xf numFmtId="185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85" fontId="2" fillId="0" borderId="0" xfId="15" applyNumberFormat="1" applyFont="1" applyFill="1" applyBorder="1" applyAlignment="1">
      <alignment/>
    </xf>
    <xf numFmtId="15" fontId="2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 quotePrefix="1">
      <alignment/>
    </xf>
    <xf numFmtId="191" fontId="2" fillId="0" borderId="0" xfId="0" applyNumberFormat="1" applyFont="1" applyAlignment="1">
      <alignment/>
    </xf>
    <xf numFmtId="191" fontId="2" fillId="0" borderId="0" xfId="15" applyNumberFormat="1" applyFont="1" applyAlignment="1">
      <alignment/>
    </xf>
    <xf numFmtId="0" fontId="7" fillId="0" borderId="0" xfId="0" applyFont="1" applyAlignment="1">
      <alignment/>
    </xf>
    <xf numFmtId="185" fontId="7" fillId="0" borderId="0" xfId="15" applyNumberFormat="1" applyFont="1" applyAlignment="1">
      <alignment/>
    </xf>
    <xf numFmtId="191" fontId="7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191" fontId="1" fillId="0" borderId="10" xfId="15" applyNumberFormat="1" applyFont="1" applyBorder="1" applyAlignment="1">
      <alignment/>
    </xf>
    <xf numFmtId="185" fontId="7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85" fontId="2" fillId="0" borderId="0" xfId="15" applyNumberFormat="1" applyFont="1" applyBorder="1" applyAlignment="1">
      <alignment horizontal="right"/>
    </xf>
    <xf numFmtId="185" fontId="7" fillId="0" borderId="0" xfId="15" applyNumberFormat="1" applyFont="1" applyBorder="1" applyAlignment="1">
      <alignment horizontal="right"/>
    </xf>
    <xf numFmtId="185" fontId="9" fillId="0" borderId="0" xfId="0" applyNumberFormat="1" applyFont="1" applyAlignment="1">
      <alignment/>
    </xf>
    <xf numFmtId="0" fontId="2" fillId="0" borderId="0" xfId="0" applyFont="1" applyFill="1" applyAlignment="1" quotePrefix="1">
      <alignment/>
    </xf>
    <xf numFmtId="185" fontId="0" fillId="0" borderId="0" xfId="0" applyNumberFormat="1" applyAlignment="1">
      <alignment/>
    </xf>
    <xf numFmtId="43" fontId="2" fillId="0" borderId="9" xfId="15" applyFont="1" applyFill="1" applyBorder="1" applyAlignment="1">
      <alignment/>
    </xf>
    <xf numFmtId="191" fontId="2" fillId="0" borderId="1" xfId="0" applyNumberFormat="1" applyFont="1" applyBorder="1" applyAlignment="1">
      <alignment/>
    </xf>
    <xf numFmtId="10" fontId="0" fillId="0" borderId="0" xfId="21" applyNumberFormat="1" applyAlignment="1">
      <alignment/>
    </xf>
    <xf numFmtId="10" fontId="2" fillId="0" borderId="0" xfId="21" applyNumberFormat="1" applyFont="1" applyBorder="1" applyAlignment="1">
      <alignment/>
    </xf>
    <xf numFmtId="10" fontId="2" fillId="0" borderId="0" xfId="21" applyNumberFormat="1" applyFont="1" applyAlignment="1">
      <alignment/>
    </xf>
    <xf numFmtId="0" fontId="2" fillId="0" borderId="0" xfId="0" applyFont="1" applyAlignment="1" quotePrefix="1">
      <alignment horizontal="right"/>
    </xf>
    <xf numFmtId="185" fontId="2" fillId="0" borderId="11" xfId="15" applyNumberFormat="1" applyFont="1" applyBorder="1" applyAlignment="1">
      <alignment horizontal="right"/>
    </xf>
    <xf numFmtId="185" fontId="2" fillId="0" borderId="10" xfId="15" applyNumberFormat="1" applyFont="1" applyBorder="1" applyAlignment="1">
      <alignment/>
    </xf>
    <xf numFmtId="185" fontId="1" fillId="0" borderId="12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192" fontId="2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91" fontId="2" fillId="0" borderId="0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14" xfId="0" applyNumberFormat="1" applyFont="1" applyBorder="1" applyAlignment="1">
      <alignment/>
    </xf>
    <xf numFmtId="185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15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quotePrefix="1">
      <alignment horizontal="right"/>
    </xf>
    <xf numFmtId="9" fontId="2" fillId="0" borderId="0" xfId="21" applyFont="1" applyBorder="1" applyAlignment="1">
      <alignment/>
    </xf>
    <xf numFmtId="19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I26" sqref="I26"/>
    </sheetView>
  </sheetViews>
  <sheetFormatPr defaultColWidth="9.140625" defaultRowHeight="12.75"/>
  <cols>
    <col min="1" max="1" width="43.8515625" style="2" customWidth="1"/>
    <col min="2" max="2" width="9.00390625" style="2" bestFit="1" customWidth="1"/>
    <col min="3" max="3" width="14.7109375" style="2" customWidth="1"/>
    <col min="4" max="4" width="1.8515625" style="2" customWidth="1"/>
    <col min="5" max="5" width="15.7109375" style="2" bestFit="1" customWidth="1"/>
    <col min="6" max="6" width="7.8515625" style="2" customWidth="1"/>
    <col min="7" max="7" width="14.28125" style="2" customWidth="1"/>
    <col min="8" max="8" width="1.7109375" style="2" customWidth="1"/>
    <col min="9" max="9" width="16.57421875" style="2" customWidth="1"/>
    <col min="10" max="10" width="3.28125" style="2" hidden="1" customWidth="1"/>
    <col min="11" max="11" width="12.28125" style="28" hidden="1" customWidth="1"/>
    <col min="12" max="12" width="3.28125" style="2" hidden="1" customWidth="1"/>
    <col min="13" max="13" width="11.00390625" style="28" hidden="1" customWidth="1"/>
    <col min="14" max="14" width="3.7109375" style="2" hidden="1" customWidth="1"/>
    <col min="15" max="15" width="10.57421875" style="28" hidden="1" customWidth="1"/>
    <col min="16" max="16" width="0" style="2" hidden="1" customWidth="1"/>
    <col min="17" max="17" width="5.140625" style="2" hidden="1" customWidth="1"/>
    <col min="18" max="18" width="12.8515625" style="2" hidden="1" customWidth="1"/>
    <col min="19" max="19" width="3.28125" style="2" hidden="1" customWidth="1"/>
    <col min="20" max="20" width="12.57421875" style="6" customWidth="1"/>
    <col min="21" max="16384" width="9.140625" style="2" customWidth="1"/>
  </cols>
  <sheetData>
    <row r="1" ht="15.75">
      <c r="A1" s="1" t="s">
        <v>125</v>
      </c>
    </row>
    <row r="2" ht="15.75">
      <c r="A2" s="1" t="s">
        <v>126</v>
      </c>
    </row>
    <row r="3" ht="15.75">
      <c r="A3" s="1"/>
    </row>
    <row r="4" spans="1:2" ht="15.75">
      <c r="A4" s="1" t="s">
        <v>0</v>
      </c>
      <c r="B4" s="1"/>
    </row>
    <row r="5" spans="1:2" ht="15.75">
      <c r="A5" s="1" t="s">
        <v>274</v>
      </c>
      <c r="B5" s="1"/>
    </row>
    <row r="7" spans="1:2" ht="15.75">
      <c r="A7" s="1" t="s">
        <v>155</v>
      </c>
      <c r="B7" s="1"/>
    </row>
    <row r="8" spans="1:12" ht="16.5" thickBot="1">
      <c r="A8" s="14"/>
      <c r="B8" s="14"/>
      <c r="C8" s="15"/>
      <c r="D8" s="15"/>
      <c r="E8" s="15"/>
      <c r="F8" s="15"/>
      <c r="G8" s="15"/>
      <c r="H8" s="15"/>
      <c r="I8" s="15"/>
      <c r="J8" s="13"/>
      <c r="K8" s="38"/>
      <c r="L8" s="13"/>
    </row>
    <row r="10" spans="3:9" ht="15.75">
      <c r="C10" s="98" t="s">
        <v>154</v>
      </c>
      <c r="D10" s="98"/>
      <c r="E10" s="98"/>
      <c r="G10" s="98" t="s">
        <v>153</v>
      </c>
      <c r="H10" s="98"/>
      <c r="I10" s="98"/>
    </row>
    <row r="11" spans="2:18" ht="15.75">
      <c r="B11" s="1"/>
      <c r="C11" s="89" t="s">
        <v>147</v>
      </c>
      <c r="D11" s="89"/>
      <c r="E11" s="89" t="s">
        <v>148</v>
      </c>
      <c r="F11" s="89"/>
      <c r="G11" s="89" t="s">
        <v>132</v>
      </c>
      <c r="H11" s="89"/>
      <c r="I11" s="89" t="s">
        <v>148</v>
      </c>
      <c r="J11" s="4"/>
      <c r="K11" s="30" t="s">
        <v>113</v>
      </c>
      <c r="L11" s="4"/>
      <c r="M11" s="37" t="s">
        <v>112</v>
      </c>
      <c r="R11" s="4"/>
    </row>
    <row r="12" spans="2:18" ht="15.75">
      <c r="B12" s="1"/>
      <c r="C12" s="89" t="s">
        <v>151</v>
      </c>
      <c r="D12" s="89"/>
      <c r="E12" s="89" t="s">
        <v>149</v>
      </c>
      <c r="F12" s="89"/>
      <c r="G12" s="89" t="s">
        <v>151</v>
      </c>
      <c r="H12" s="89"/>
      <c r="I12" s="89" t="s">
        <v>149</v>
      </c>
      <c r="J12" s="4"/>
      <c r="K12" s="30"/>
      <c r="L12" s="4"/>
      <c r="M12" s="37"/>
      <c r="R12" s="4"/>
    </row>
    <row r="13" spans="2:18" ht="15.75">
      <c r="B13" s="1"/>
      <c r="C13" s="89" t="s">
        <v>8</v>
      </c>
      <c r="D13" s="89"/>
      <c r="E13" s="89" t="s">
        <v>8</v>
      </c>
      <c r="F13" s="89"/>
      <c r="G13" s="89" t="s">
        <v>152</v>
      </c>
      <c r="H13" s="89"/>
      <c r="I13" s="89" t="s">
        <v>150</v>
      </c>
      <c r="J13" s="4"/>
      <c r="K13" s="30"/>
      <c r="L13" s="4"/>
      <c r="M13" s="37"/>
      <c r="R13" s="4"/>
    </row>
    <row r="14" spans="2:18" ht="15.75">
      <c r="B14" s="4" t="s">
        <v>1</v>
      </c>
      <c r="C14" s="90">
        <v>38990</v>
      </c>
      <c r="D14" s="89"/>
      <c r="E14" s="90">
        <v>38625</v>
      </c>
      <c r="F14" s="89"/>
      <c r="G14" s="90">
        <f>C14</f>
        <v>38990</v>
      </c>
      <c r="H14" s="89"/>
      <c r="I14" s="90">
        <f>E14</f>
        <v>38625</v>
      </c>
      <c r="J14" s="5"/>
      <c r="K14" s="29"/>
      <c r="L14" s="5"/>
      <c r="M14" s="29">
        <v>38625</v>
      </c>
      <c r="O14" s="30"/>
      <c r="R14" s="5">
        <v>38990</v>
      </c>
    </row>
    <row r="15" spans="2:15" ht="15.75">
      <c r="B15" s="1"/>
      <c r="C15" s="89" t="s">
        <v>2</v>
      </c>
      <c r="D15" s="89"/>
      <c r="E15" s="89" t="s">
        <v>2</v>
      </c>
      <c r="F15" s="89"/>
      <c r="G15" s="89" t="s">
        <v>2</v>
      </c>
      <c r="H15" s="89"/>
      <c r="I15" s="89" t="s">
        <v>2</v>
      </c>
      <c r="J15" s="4"/>
      <c r="K15" s="30" t="s">
        <v>2</v>
      </c>
      <c r="L15" s="4"/>
      <c r="M15" s="30" t="s">
        <v>2</v>
      </c>
      <c r="O15" s="30"/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  <c r="K16" s="37"/>
      <c r="L16" s="1"/>
    </row>
    <row r="17" spans="1:20" ht="15.75">
      <c r="A17" s="1" t="s">
        <v>3</v>
      </c>
      <c r="B17" s="95"/>
      <c r="C17" s="9">
        <f>+G17-R17</f>
        <v>568</v>
      </c>
      <c r="D17" s="9"/>
      <c r="E17" s="9">
        <f>+I17-M17</f>
        <v>542</v>
      </c>
      <c r="F17" s="73"/>
      <c r="G17" s="9">
        <v>1807</v>
      </c>
      <c r="H17" s="9"/>
      <c r="I17" s="9">
        <v>2612</v>
      </c>
      <c r="J17" s="9"/>
      <c r="K17" s="33"/>
      <c r="L17" s="9"/>
      <c r="M17" s="6">
        <v>2070</v>
      </c>
      <c r="O17" s="39"/>
      <c r="P17" s="60"/>
      <c r="R17" s="9">
        <v>1239</v>
      </c>
      <c r="T17" s="72"/>
    </row>
    <row r="18" spans="1:20" ht="15.75">
      <c r="A18" s="1"/>
      <c r="C18" s="9"/>
      <c r="D18" s="9"/>
      <c r="E18" s="9"/>
      <c r="F18" s="73"/>
      <c r="G18" s="9"/>
      <c r="H18" s="9"/>
      <c r="I18" s="9"/>
      <c r="J18" s="9"/>
      <c r="K18" s="33"/>
      <c r="L18" s="9"/>
      <c r="M18" s="6"/>
      <c r="R18" s="9"/>
      <c r="T18" s="72"/>
    </row>
    <row r="19" spans="1:20" ht="15.75">
      <c r="A19" s="2" t="s">
        <v>102</v>
      </c>
      <c r="B19" s="95"/>
      <c r="C19" s="9">
        <f>+G19-R19</f>
        <v>-477</v>
      </c>
      <c r="D19" s="9"/>
      <c r="E19" s="9">
        <f>+I19-M19</f>
        <v>-526</v>
      </c>
      <c r="F19" s="73"/>
      <c r="G19" s="9">
        <f>-1366-45</f>
        <v>-1411</v>
      </c>
      <c r="H19" s="9"/>
      <c r="I19" s="9">
        <v>-2213</v>
      </c>
      <c r="J19" s="9"/>
      <c r="K19" s="33"/>
      <c r="L19" s="9"/>
      <c r="M19" s="9">
        <v>-1687</v>
      </c>
      <c r="O19" s="39"/>
      <c r="P19" s="60"/>
      <c r="R19" s="9">
        <v>-934</v>
      </c>
      <c r="T19" s="72"/>
    </row>
    <row r="20" spans="3:20" ht="15.75">
      <c r="C20" s="7"/>
      <c r="D20" s="6"/>
      <c r="E20" s="49"/>
      <c r="F20" s="74"/>
      <c r="G20" s="7"/>
      <c r="H20" s="6"/>
      <c r="I20" s="49"/>
      <c r="J20" s="9"/>
      <c r="K20" s="32"/>
      <c r="L20" s="9"/>
      <c r="M20" s="7"/>
      <c r="O20" s="40"/>
      <c r="R20" s="7"/>
      <c r="T20" s="72"/>
    </row>
    <row r="21" spans="1:20" ht="15.75">
      <c r="A21" s="1" t="s">
        <v>267</v>
      </c>
      <c r="B21" s="95"/>
      <c r="C21" s="6">
        <f>SUM(C17:C20)</f>
        <v>91</v>
      </c>
      <c r="D21" s="6"/>
      <c r="E21" s="45">
        <f>SUM(E17:E20)</f>
        <v>16</v>
      </c>
      <c r="F21" s="73"/>
      <c r="G21" s="6">
        <f>SUM(G17:G20)</f>
        <v>396</v>
      </c>
      <c r="H21" s="6"/>
      <c r="I21" s="45">
        <f>SUM(I17:I20)</f>
        <v>399</v>
      </c>
      <c r="J21" s="6"/>
      <c r="K21" s="31"/>
      <c r="L21" s="6"/>
      <c r="M21" s="45">
        <f>SUM(M17:M20)</f>
        <v>383</v>
      </c>
      <c r="O21" s="31"/>
      <c r="R21" s="6">
        <f>SUM(R17:R20)</f>
        <v>305</v>
      </c>
      <c r="T21" s="72"/>
    </row>
    <row r="22" spans="1:20" ht="15.75">
      <c r="A22" s="1"/>
      <c r="C22" s="6"/>
      <c r="D22" s="6"/>
      <c r="E22" s="45"/>
      <c r="F22" s="74"/>
      <c r="G22" s="6"/>
      <c r="H22" s="6"/>
      <c r="I22" s="45"/>
      <c r="J22" s="6"/>
      <c r="K22" s="31"/>
      <c r="L22" s="6"/>
      <c r="M22" s="6"/>
      <c r="O22" s="31"/>
      <c r="R22" s="6"/>
      <c r="T22" s="72"/>
    </row>
    <row r="23" spans="1:20" ht="15.75">
      <c r="A23" s="2" t="s">
        <v>111</v>
      </c>
      <c r="C23" s="9">
        <f>+G23-R23</f>
        <v>31</v>
      </c>
      <c r="D23" s="9"/>
      <c r="E23" s="9">
        <f>+I23-M23</f>
        <v>55</v>
      </c>
      <c r="F23" s="73"/>
      <c r="G23" s="9">
        <v>93</v>
      </c>
      <c r="H23" s="9"/>
      <c r="I23" s="9">
        <v>200</v>
      </c>
      <c r="J23" s="9"/>
      <c r="K23" s="33"/>
      <c r="L23" s="9"/>
      <c r="M23" s="6">
        <v>145</v>
      </c>
      <c r="O23" s="39"/>
      <c r="P23" s="60"/>
      <c r="R23" s="9">
        <v>62</v>
      </c>
      <c r="T23" s="72"/>
    </row>
    <row r="24" spans="2:20" ht="15.75">
      <c r="B24" s="22"/>
      <c r="C24" s="9"/>
      <c r="D24" s="6"/>
      <c r="E24" s="45"/>
      <c r="F24" s="74"/>
      <c r="G24" s="6"/>
      <c r="H24" s="6"/>
      <c r="I24" s="45"/>
      <c r="J24" s="6"/>
      <c r="K24" s="31"/>
      <c r="L24" s="6"/>
      <c r="M24" s="6"/>
      <c r="O24" s="31"/>
      <c r="R24" s="6"/>
      <c r="T24" s="72"/>
    </row>
    <row r="25" spans="1:20" ht="15.75">
      <c r="A25" s="2" t="s">
        <v>214</v>
      </c>
      <c r="B25" s="22"/>
      <c r="C25" s="9">
        <f>+G25-R25</f>
        <v>-19</v>
      </c>
      <c r="D25" s="6"/>
      <c r="E25" s="9">
        <f>+I25-M25</f>
        <v>-10</v>
      </c>
      <c r="F25" s="74"/>
      <c r="G25" s="6">
        <v>-61</v>
      </c>
      <c r="H25" s="6"/>
      <c r="I25" s="45">
        <v>-37</v>
      </c>
      <c r="J25" s="6"/>
      <c r="K25" s="31"/>
      <c r="L25" s="6"/>
      <c r="M25" s="6">
        <v>-27</v>
      </c>
      <c r="O25" s="31"/>
      <c r="R25" s="6">
        <v>-42</v>
      </c>
      <c r="T25" s="72"/>
    </row>
    <row r="26" spans="2:20" ht="15.75">
      <c r="B26" s="22"/>
      <c r="C26" s="9"/>
      <c r="D26" s="6"/>
      <c r="E26" s="45"/>
      <c r="F26" s="74"/>
      <c r="G26" s="6"/>
      <c r="H26" s="6"/>
      <c r="I26" s="45"/>
      <c r="J26" s="6"/>
      <c r="K26" s="31"/>
      <c r="L26" s="6"/>
      <c r="M26" s="6"/>
      <c r="O26" s="31"/>
      <c r="R26" s="6"/>
      <c r="T26" s="72"/>
    </row>
    <row r="27" spans="1:20" ht="15.75">
      <c r="A27" s="2" t="s">
        <v>215</v>
      </c>
      <c r="B27" s="22"/>
      <c r="C27" s="9">
        <f>+G27-R27</f>
        <v>-273</v>
      </c>
      <c r="D27" s="6"/>
      <c r="E27" s="9">
        <f>+I27-M27</f>
        <v>-423</v>
      </c>
      <c r="F27" s="74"/>
      <c r="G27" s="6">
        <v>-866</v>
      </c>
      <c r="H27" s="6"/>
      <c r="I27" s="45">
        <v>-1154</v>
      </c>
      <c r="J27" s="6"/>
      <c r="K27" s="31"/>
      <c r="L27" s="6"/>
      <c r="M27" s="6">
        <v>-731</v>
      </c>
      <c r="O27" s="31"/>
      <c r="R27" s="6">
        <v>-593</v>
      </c>
      <c r="T27" s="72"/>
    </row>
    <row r="28" spans="2:20" ht="15.75">
      <c r="B28" s="22"/>
      <c r="C28" s="9"/>
      <c r="D28" s="6"/>
      <c r="E28" s="45"/>
      <c r="F28" s="74"/>
      <c r="G28" s="6"/>
      <c r="H28" s="6"/>
      <c r="I28" s="45"/>
      <c r="J28" s="6"/>
      <c r="K28" s="31"/>
      <c r="L28" s="6"/>
      <c r="M28" s="6"/>
      <c r="O28" s="31"/>
      <c r="R28" s="6"/>
      <c r="T28" s="72"/>
    </row>
    <row r="29" spans="1:20" ht="15.75">
      <c r="A29" s="2" t="s">
        <v>216</v>
      </c>
      <c r="B29" s="22"/>
      <c r="C29" s="9">
        <f>+G29-R29</f>
        <v>-36</v>
      </c>
      <c r="D29" s="6"/>
      <c r="E29" s="9">
        <f>+I29-M29</f>
        <v>-76</v>
      </c>
      <c r="F29" s="74"/>
      <c r="G29" s="6">
        <v>-109</v>
      </c>
      <c r="H29" s="6"/>
      <c r="I29" s="45">
        <f>-218+17</f>
        <v>-201</v>
      </c>
      <c r="J29" s="6"/>
      <c r="K29" s="31"/>
      <c r="L29" s="6"/>
      <c r="M29" s="6">
        <v>-125</v>
      </c>
      <c r="O29" s="31"/>
      <c r="R29" s="6">
        <v>-73</v>
      </c>
      <c r="T29" s="72"/>
    </row>
    <row r="30" spans="2:20" ht="15.75">
      <c r="B30" s="22"/>
      <c r="C30" s="9"/>
      <c r="D30" s="6"/>
      <c r="E30" s="45"/>
      <c r="F30" s="74"/>
      <c r="G30" s="6"/>
      <c r="H30" s="6"/>
      <c r="I30" s="45"/>
      <c r="J30" s="6"/>
      <c r="K30" s="31"/>
      <c r="L30" s="6"/>
      <c r="M30" s="6"/>
      <c r="O30" s="31"/>
      <c r="R30" s="6"/>
      <c r="T30" s="72"/>
    </row>
    <row r="31" spans="1:20" ht="15.75">
      <c r="A31" s="2" t="s">
        <v>4</v>
      </c>
      <c r="C31" s="9">
        <f>+G31-R31</f>
        <v>-12</v>
      </c>
      <c r="D31" s="6"/>
      <c r="E31" s="9">
        <f>+I31-M31</f>
        <v>-16</v>
      </c>
      <c r="F31" s="74"/>
      <c r="G31" s="9">
        <v>-27</v>
      </c>
      <c r="H31" s="6"/>
      <c r="I31" s="9">
        <v>-46</v>
      </c>
      <c r="J31" s="6"/>
      <c r="K31" s="31"/>
      <c r="L31" s="6"/>
      <c r="M31" s="6">
        <v>-30</v>
      </c>
      <c r="O31" s="39"/>
      <c r="P31" s="60"/>
      <c r="R31" s="9">
        <v>-15</v>
      </c>
      <c r="T31" s="72"/>
    </row>
    <row r="32" spans="3:20" ht="15.75">
      <c r="C32" s="6"/>
      <c r="D32" s="6"/>
      <c r="E32" s="45"/>
      <c r="F32" s="74"/>
      <c r="G32" s="6"/>
      <c r="H32" s="6"/>
      <c r="I32" s="45"/>
      <c r="J32" s="6"/>
      <c r="K32" s="31"/>
      <c r="L32" s="6"/>
      <c r="M32" s="6"/>
      <c r="O32" s="31"/>
      <c r="R32" s="6"/>
      <c r="T32" s="72"/>
    </row>
    <row r="33" spans="1:20" ht="15.75">
      <c r="A33" s="2" t="s">
        <v>175</v>
      </c>
      <c r="C33" s="9">
        <f>+G33-R33</f>
        <v>-7</v>
      </c>
      <c r="D33" s="6"/>
      <c r="E33" s="9">
        <f>+I33-M33</f>
        <v>-116</v>
      </c>
      <c r="F33" s="74"/>
      <c r="G33" s="6">
        <v>-196</v>
      </c>
      <c r="H33" s="6"/>
      <c r="I33" s="6">
        <v>-135</v>
      </c>
      <c r="J33" s="6"/>
      <c r="K33" s="31"/>
      <c r="L33" s="6"/>
      <c r="M33" s="6">
        <v>-19</v>
      </c>
      <c r="O33" s="31"/>
      <c r="P33" s="60"/>
      <c r="R33" s="6">
        <v>-189</v>
      </c>
      <c r="T33" s="72"/>
    </row>
    <row r="34" spans="3:20" ht="15.75">
      <c r="C34" s="7"/>
      <c r="D34" s="6"/>
      <c r="E34" s="49"/>
      <c r="F34" s="74"/>
      <c r="G34" s="7"/>
      <c r="H34" s="6"/>
      <c r="I34" s="49"/>
      <c r="J34" s="9"/>
      <c r="K34" s="32"/>
      <c r="L34" s="9"/>
      <c r="M34" s="7"/>
      <c r="O34" s="40"/>
      <c r="R34" s="7"/>
      <c r="T34" s="72"/>
    </row>
    <row r="35" spans="1:20" ht="15.75">
      <c r="A35" s="1" t="s">
        <v>200</v>
      </c>
      <c r="B35" s="95"/>
      <c r="C35" s="6">
        <f>SUM(C21:C33)</f>
        <v>-225</v>
      </c>
      <c r="D35" s="6"/>
      <c r="E35" s="45">
        <f>SUM(E21:E33)</f>
        <v>-570</v>
      </c>
      <c r="F35" s="73"/>
      <c r="G35" s="6">
        <f>SUM(G21:G33)</f>
        <v>-770</v>
      </c>
      <c r="H35" s="6"/>
      <c r="I35" s="45">
        <f>SUM(I21:I33)</f>
        <v>-974</v>
      </c>
      <c r="J35" s="6"/>
      <c r="K35" s="31"/>
      <c r="L35" s="6"/>
      <c r="M35" s="45">
        <f>SUM(M21:M33)</f>
        <v>-404</v>
      </c>
      <c r="O35" s="31"/>
      <c r="R35" s="6">
        <f>SUM(R21:R33)</f>
        <v>-545</v>
      </c>
      <c r="T35" s="72"/>
    </row>
    <row r="36" spans="3:20" ht="15.75">
      <c r="C36" s="6"/>
      <c r="D36" s="6"/>
      <c r="E36" s="45"/>
      <c r="F36" s="74"/>
      <c r="G36" s="6"/>
      <c r="H36" s="6"/>
      <c r="I36" s="45"/>
      <c r="J36" s="6"/>
      <c r="K36" s="31"/>
      <c r="L36" s="6"/>
      <c r="M36" s="6"/>
      <c r="R36" s="6"/>
      <c r="T36" s="72"/>
    </row>
    <row r="37" spans="1:20" ht="15.75">
      <c r="A37" s="2" t="s">
        <v>5</v>
      </c>
      <c r="B37" s="22" t="s">
        <v>77</v>
      </c>
      <c r="C37" s="9">
        <f>+G37-R37</f>
        <v>-9</v>
      </c>
      <c r="D37" s="9"/>
      <c r="E37" s="9">
        <f>+I37-M37</f>
        <v>0</v>
      </c>
      <c r="F37" s="73"/>
      <c r="G37" s="9">
        <f>-27+3</f>
        <v>-24</v>
      </c>
      <c r="H37" s="9"/>
      <c r="I37" s="9">
        <v>-11</v>
      </c>
      <c r="J37" s="6"/>
      <c r="K37" s="31"/>
      <c r="L37" s="6"/>
      <c r="M37" s="6">
        <v>-11</v>
      </c>
      <c r="O37" s="39"/>
      <c r="P37" s="60"/>
      <c r="R37" s="9">
        <v>-15</v>
      </c>
      <c r="T37" s="72"/>
    </row>
    <row r="38" spans="2:20" ht="15.75">
      <c r="B38" s="22"/>
      <c r="C38" s="7"/>
      <c r="D38" s="6"/>
      <c r="E38" s="7"/>
      <c r="F38" s="74"/>
      <c r="G38" s="7"/>
      <c r="H38" s="6"/>
      <c r="I38" s="7"/>
      <c r="J38" s="6"/>
      <c r="K38" s="31"/>
      <c r="L38" s="6"/>
      <c r="M38" s="7"/>
      <c r="O38" s="39"/>
      <c r="R38" s="7"/>
      <c r="T38" s="72"/>
    </row>
    <row r="39" spans="1:20" ht="16.5" thickBot="1">
      <c r="A39" s="1" t="s">
        <v>236</v>
      </c>
      <c r="B39" s="22"/>
      <c r="C39" s="8">
        <f>+C35+C37</f>
        <v>-234</v>
      </c>
      <c r="D39" s="6"/>
      <c r="E39" s="8">
        <f>+E35+E37</f>
        <v>-570</v>
      </c>
      <c r="F39" s="73"/>
      <c r="G39" s="8">
        <f>+G35+G37</f>
        <v>-794</v>
      </c>
      <c r="H39" s="6"/>
      <c r="I39" s="8">
        <f>+I35+I37</f>
        <v>-985</v>
      </c>
      <c r="J39" s="6"/>
      <c r="K39" s="31"/>
      <c r="L39" s="6"/>
      <c r="M39" s="6">
        <f>SUM(M35:M38)</f>
        <v>-415</v>
      </c>
      <c r="O39" s="39"/>
      <c r="R39" s="9">
        <f>+R35+R37</f>
        <v>-560</v>
      </c>
      <c r="T39" s="72"/>
    </row>
    <row r="40" spans="2:20" ht="16.5" thickTop="1">
      <c r="B40" s="22"/>
      <c r="C40" s="9"/>
      <c r="D40" s="6"/>
      <c r="E40" s="45"/>
      <c r="F40" s="6"/>
      <c r="G40" s="6"/>
      <c r="H40" s="6"/>
      <c r="I40" s="6"/>
      <c r="J40" s="6"/>
      <c r="K40" s="31"/>
      <c r="L40" s="6"/>
      <c r="M40" s="6"/>
      <c r="O40" s="39"/>
      <c r="R40" s="6"/>
      <c r="T40"/>
    </row>
    <row r="41" spans="1:20" ht="15.75">
      <c r="A41" s="1" t="s">
        <v>234</v>
      </c>
      <c r="C41" s="9"/>
      <c r="D41" s="6"/>
      <c r="E41" s="51"/>
      <c r="F41" s="6"/>
      <c r="G41" s="9"/>
      <c r="H41" s="6"/>
      <c r="I41" s="9"/>
      <c r="J41" s="9"/>
      <c r="K41" s="33"/>
      <c r="L41" s="9"/>
      <c r="M41" s="31"/>
      <c r="R41" s="9"/>
      <c r="T41"/>
    </row>
    <row r="42" spans="1:20" ht="15.75">
      <c r="A42" s="2" t="s">
        <v>235</v>
      </c>
      <c r="C42" s="9">
        <f>+C44-C43</f>
        <v>-234</v>
      </c>
      <c r="D42" s="6"/>
      <c r="E42" s="9">
        <f>+E44-E43</f>
        <v>-570</v>
      </c>
      <c r="F42" s="6"/>
      <c r="G42" s="9">
        <f>+G44-G43</f>
        <v>-794</v>
      </c>
      <c r="H42" s="6"/>
      <c r="I42" s="9">
        <f>+I44-I43</f>
        <v>-985</v>
      </c>
      <c r="J42" s="9"/>
      <c r="K42" s="33"/>
      <c r="L42" s="9"/>
      <c r="M42" s="31"/>
      <c r="R42" s="9"/>
      <c r="T42"/>
    </row>
    <row r="43" spans="1:20" ht="15.75">
      <c r="A43" s="2" t="s">
        <v>138</v>
      </c>
      <c r="C43" s="65">
        <v>0</v>
      </c>
      <c r="D43" s="20"/>
      <c r="E43" s="65">
        <v>0</v>
      </c>
      <c r="F43" s="20"/>
      <c r="G43" s="65">
        <v>0</v>
      </c>
      <c r="H43" s="20"/>
      <c r="I43" s="65">
        <v>0</v>
      </c>
      <c r="J43" s="9"/>
      <c r="K43" s="33"/>
      <c r="L43" s="9"/>
      <c r="M43" s="31"/>
      <c r="R43" s="9"/>
      <c r="T43"/>
    </row>
    <row r="44" spans="3:20" ht="16.5" thickBot="1">
      <c r="C44" s="8">
        <f>+C39</f>
        <v>-234</v>
      </c>
      <c r="D44" s="6"/>
      <c r="E44" s="8">
        <f>+E39</f>
        <v>-570</v>
      </c>
      <c r="F44" s="6"/>
      <c r="G44" s="8">
        <f>+G39</f>
        <v>-794</v>
      </c>
      <c r="H44" s="6"/>
      <c r="I44" s="8">
        <f>+I39</f>
        <v>-985</v>
      </c>
      <c r="J44" s="9"/>
      <c r="K44" s="33"/>
      <c r="L44" s="9"/>
      <c r="M44" s="31"/>
      <c r="R44" s="9">
        <v>-283</v>
      </c>
      <c r="T44"/>
    </row>
    <row r="45" spans="3:20" ht="16.5" thickTop="1">
      <c r="C45" s="9"/>
      <c r="D45" s="6"/>
      <c r="E45" s="51"/>
      <c r="F45" s="6"/>
      <c r="G45" s="9"/>
      <c r="H45" s="6"/>
      <c r="I45" s="9"/>
      <c r="J45" s="9"/>
      <c r="K45" s="33"/>
      <c r="L45" s="9"/>
      <c r="M45" s="31"/>
      <c r="R45" s="9"/>
      <c r="T45"/>
    </row>
    <row r="46" spans="1:20" ht="15.75">
      <c r="A46" s="1" t="s">
        <v>239</v>
      </c>
      <c r="C46" s="9"/>
      <c r="D46" s="6"/>
      <c r="E46" s="51"/>
      <c r="F46" s="6"/>
      <c r="G46" s="9"/>
      <c r="H46" s="6"/>
      <c r="I46" s="9"/>
      <c r="J46" s="9"/>
      <c r="K46" s="33"/>
      <c r="L46" s="9"/>
      <c r="M46" s="31"/>
      <c r="R46" s="9"/>
      <c r="T46"/>
    </row>
    <row r="47" spans="1:20" ht="15.75">
      <c r="A47" s="1" t="s">
        <v>238</v>
      </c>
      <c r="C47" s="6"/>
      <c r="D47" s="6"/>
      <c r="E47" s="45"/>
      <c r="F47" s="6"/>
      <c r="G47" s="6"/>
      <c r="H47" s="6"/>
      <c r="I47" s="6"/>
      <c r="J47" s="6"/>
      <c r="K47" s="31"/>
      <c r="L47" s="6"/>
      <c r="M47" s="31"/>
      <c r="R47" s="6"/>
      <c r="T47"/>
    </row>
    <row r="48" spans="1:20" ht="16.5" thickBot="1">
      <c r="A48" s="2" t="s">
        <v>268</v>
      </c>
      <c r="C48" s="34">
        <f>'Appendix B'!C155</f>
        <v>-0.35454545454545455</v>
      </c>
      <c r="D48" s="6"/>
      <c r="E48" s="70">
        <f>+'Appendix B'!E155</f>
        <v>-0.95</v>
      </c>
      <c r="F48" s="6"/>
      <c r="G48" s="34">
        <f>'Appendix B'!G155</f>
        <v>-1.2030303030303031</v>
      </c>
      <c r="H48" s="6"/>
      <c r="I48" s="34">
        <f>+'Appendix B'!I155</f>
        <v>-1.6416666666666666</v>
      </c>
      <c r="J48" s="9"/>
      <c r="K48" s="36"/>
      <c r="L48" s="9"/>
      <c r="M48" s="36"/>
      <c r="O48" s="35"/>
      <c r="R48" s="34">
        <v>-0.4287878787878788</v>
      </c>
      <c r="T48"/>
    </row>
    <row r="49" spans="1:20" ht="17.25" thickBot="1" thickTop="1">
      <c r="A49" s="2" t="s">
        <v>269</v>
      </c>
      <c r="C49" s="76" t="s">
        <v>237</v>
      </c>
      <c r="D49" s="6"/>
      <c r="E49" s="76" t="s">
        <v>237</v>
      </c>
      <c r="F49" s="6"/>
      <c r="G49" s="76" t="s">
        <v>237</v>
      </c>
      <c r="H49" s="6"/>
      <c r="I49" s="76" t="s">
        <v>237</v>
      </c>
      <c r="J49" s="6"/>
      <c r="K49" s="31"/>
      <c r="L49" s="6"/>
      <c r="M49" s="31"/>
      <c r="R49" s="6"/>
      <c r="T49"/>
    </row>
    <row r="50" spans="3:20" ht="16.5" thickTop="1">
      <c r="C50" s="6"/>
      <c r="D50" s="6"/>
      <c r="E50" s="6"/>
      <c r="F50" s="6"/>
      <c r="G50" s="6"/>
      <c r="H50" s="6"/>
      <c r="I50" s="6"/>
      <c r="J50" s="6"/>
      <c r="K50" s="31"/>
      <c r="L50" s="6"/>
      <c r="M50" s="31"/>
      <c r="R50" s="6"/>
      <c r="T50"/>
    </row>
    <row r="51" spans="3:18" ht="15.75">
      <c r="C51" s="6"/>
      <c r="D51" s="6"/>
      <c r="E51" s="6"/>
      <c r="F51" s="6"/>
      <c r="G51" s="6"/>
      <c r="H51" s="6"/>
      <c r="I51" s="6"/>
      <c r="J51" s="6"/>
      <c r="K51" s="31"/>
      <c r="L51" s="6"/>
      <c r="M51" s="31"/>
      <c r="R51" s="6"/>
    </row>
    <row r="52" spans="3:18" ht="15.75">
      <c r="C52" s="6"/>
      <c r="D52" s="6"/>
      <c r="E52" s="6"/>
      <c r="F52" s="6"/>
      <c r="G52" s="6"/>
      <c r="H52" s="6"/>
      <c r="I52" s="6"/>
      <c r="J52" s="6"/>
      <c r="K52" s="31"/>
      <c r="L52" s="6"/>
      <c r="M52" s="31"/>
      <c r="R52" s="6"/>
    </row>
    <row r="53" spans="13:18" ht="15.75">
      <c r="M53" s="31"/>
      <c r="R53" s="6"/>
    </row>
    <row r="54" spans="1:18" ht="15.75">
      <c r="A54" s="2" t="s">
        <v>130</v>
      </c>
      <c r="M54" s="31"/>
      <c r="R54" s="6"/>
    </row>
    <row r="55" spans="1:18" ht="15.75">
      <c r="A55" s="2" t="s">
        <v>210</v>
      </c>
      <c r="M55" s="31"/>
      <c r="R55" s="6"/>
    </row>
    <row r="56" spans="13:18" ht="15.75">
      <c r="M56" s="31"/>
      <c r="R56" s="6"/>
    </row>
    <row r="57" spans="13:18" ht="15.75">
      <c r="M57" s="31"/>
      <c r="R57" s="6"/>
    </row>
    <row r="58" ht="15.75">
      <c r="R58" s="6"/>
    </row>
    <row r="59" ht="15.75">
      <c r="R59" s="6"/>
    </row>
    <row r="60" ht="15.75">
      <c r="R60" s="6"/>
    </row>
    <row r="61" ht="15.75">
      <c r="R61" s="6"/>
    </row>
  </sheetData>
  <mergeCells count="2">
    <mergeCell ref="C10:E10"/>
    <mergeCell ref="G10:I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6">
      <selection activeCell="B38" sqref="B38"/>
    </sheetView>
  </sheetViews>
  <sheetFormatPr defaultColWidth="9.140625" defaultRowHeight="12.75"/>
  <cols>
    <col min="1" max="1" width="5.57421875" style="2" customWidth="1"/>
    <col min="2" max="2" width="55.28125" style="2" customWidth="1"/>
    <col min="3" max="3" width="6.57421875" style="2" customWidth="1"/>
    <col min="4" max="4" width="21.7109375" style="2" customWidth="1"/>
    <col min="5" max="5" width="4.421875" style="2" customWidth="1"/>
    <col min="6" max="6" width="21.140625" style="2" customWidth="1"/>
    <col min="7" max="16384" width="9.140625" style="2" customWidth="1"/>
  </cols>
  <sheetData>
    <row r="1" ht="15.75">
      <c r="A1" s="1" t="s">
        <v>125</v>
      </c>
    </row>
    <row r="2" ht="15.75">
      <c r="A2" s="1" t="s">
        <v>126</v>
      </c>
    </row>
    <row r="4" spans="1:3" ht="15.75">
      <c r="A4" s="1" t="s">
        <v>0</v>
      </c>
      <c r="B4" s="1"/>
      <c r="C4" s="1"/>
    </row>
    <row r="5" spans="1:3" ht="15.75">
      <c r="A5" s="1" t="s">
        <v>274</v>
      </c>
      <c r="B5" s="1"/>
      <c r="C5" s="1"/>
    </row>
    <row r="7" spans="1:3" ht="15.75">
      <c r="A7" s="1" t="s">
        <v>6</v>
      </c>
      <c r="B7" s="1"/>
      <c r="C7" s="1"/>
    </row>
    <row r="8" spans="1:7" ht="16.5" thickBot="1">
      <c r="A8" s="14"/>
      <c r="B8" s="14"/>
      <c r="C8" s="14"/>
      <c r="D8" s="15"/>
      <c r="E8" s="15"/>
      <c r="F8" s="15"/>
      <c r="G8"/>
    </row>
    <row r="9" spans="2:3" ht="15.75">
      <c r="B9" s="1"/>
      <c r="C9" s="1"/>
    </row>
    <row r="10" spans="3:6" ht="15.75">
      <c r="C10" s="1"/>
      <c r="D10" s="89" t="s">
        <v>7</v>
      </c>
      <c r="E10" s="89"/>
      <c r="F10" s="89" t="s">
        <v>9</v>
      </c>
    </row>
    <row r="11" spans="3:6" ht="15.75">
      <c r="C11" s="1"/>
      <c r="D11" s="89" t="s">
        <v>8</v>
      </c>
      <c r="E11" s="89"/>
      <c r="F11" s="89" t="s">
        <v>10</v>
      </c>
    </row>
    <row r="12" spans="3:6" ht="15.75">
      <c r="C12" s="4" t="s">
        <v>1</v>
      </c>
      <c r="D12" s="90">
        <v>38990</v>
      </c>
      <c r="E12" s="89"/>
      <c r="F12" s="90">
        <v>38717</v>
      </c>
    </row>
    <row r="13" spans="3:6" ht="15.75">
      <c r="C13" s="1"/>
      <c r="D13" s="89" t="s">
        <v>2</v>
      </c>
      <c r="E13" s="89"/>
      <c r="F13" s="89" t="s">
        <v>2</v>
      </c>
    </row>
    <row r="14" ht="15.75">
      <c r="A14" s="1" t="s">
        <v>244</v>
      </c>
    </row>
    <row r="15" ht="15.75">
      <c r="A15" s="1" t="s">
        <v>240</v>
      </c>
    </row>
    <row r="16" spans="2:6" ht="15.75">
      <c r="B16" s="2" t="s">
        <v>70</v>
      </c>
      <c r="C16" s="22" t="s">
        <v>56</v>
      </c>
      <c r="D16" s="6">
        <v>239</v>
      </c>
      <c r="F16" s="6">
        <v>334</v>
      </c>
    </row>
    <row r="17" spans="2:6" ht="15.75">
      <c r="B17" s="2" t="s">
        <v>171</v>
      </c>
      <c r="C17" s="22"/>
      <c r="D17" s="6">
        <v>283</v>
      </c>
      <c r="F17" s="6">
        <v>348</v>
      </c>
    </row>
    <row r="18" spans="2:6" ht="15.75">
      <c r="B18" s="2" t="s">
        <v>71</v>
      </c>
      <c r="D18" s="6">
        <v>900</v>
      </c>
      <c r="F18" s="6">
        <v>900</v>
      </c>
    </row>
    <row r="19" spans="2:6" ht="15.75">
      <c r="B19" s="2" t="s">
        <v>72</v>
      </c>
      <c r="D19" s="6">
        <v>1015</v>
      </c>
      <c r="F19" s="6">
        <v>1214</v>
      </c>
    </row>
    <row r="20" spans="4:6" ht="15.75">
      <c r="D20" s="6"/>
      <c r="F20" s="6"/>
    </row>
    <row r="21" spans="4:6" ht="15.75">
      <c r="D21" s="77">
        <f>SUM(D16:D20)</f>
        <v>2437</v>
      </c>
      <c r="F21" s="77">
        <f>SUM(F16:F20)</f>
        <v>2796</v>
      </c>
    </row>
    <row r="22" spans="4:6" ht="15.75">
      <c r="D22" s="6"/>
      <c r="F22" s="6"/>
    </row>
    <row r="23" spans="1:6" ht="15.75">
      <c r="A23" s="1" t="s">
        <v>12</v>
      </c>
      <c r="D23" s="6"/>
      <c r="F23" s="6"/>
    </row>
    <row r="24" spans="2:6" ht="15.75">
      <c r="B24" s="2" t="s">
        <v>13</v>
      </c>
      <c r="D24" s="9">
        <v>19</v>
      </c>
      <c r="F24" s="9">
        <v>44</v>
      </c>
    </row>
    <row r="25" spans="2:6" ht="15.75">
      <c r="B25" s="2" t="s">
        <v>266</v>
      </c>
      <c r="D25" s="9">
        <v>867</v>
      </c>
      <c r="F25" s="9">
        <v>723</v>
      </c>
    </row>
    <row r="26" spans="2:6" ht="15.75">
      <c r="B26" s="2" t="s">
        <v>73</v>
      </c>
      <c r="D26" s="9">
        <v>54</v>
      </c>
      <c r="F26" s="9">
        <v>158</v>
      </c>
    </row>
    <row r="27" spans="2:6" ht="15.75">
      <c r="B27" s="2" t="s">
        <v>242</v>
      </c>
      <c r="D27" s="9">
        <v>1901</v>
      </c>
      <c r="F27" s="9">
        <v>1874</v>
      </c>
    </row>
    <row r="28" spans="2:6" ht="15.75">
      <c r="B28" s="2" t="s">
        <v>241</v>
      </c>
      <c r="D28" s="9">
        <v>359</v>
      </c>
      <c r="F28" s="9">
        <v>630</v>
      </c>
    </row>
    <row r="29" spans="4:6" ht="15.75">
      <c r="D29" s="77">
        <f>SUM(D24:D28)</f>
        <v>3200</v>
      </c>
      <c r="F29" s="77">
        <f>SUM(F24:F28)</f>
        <v>3429</v>
      </c>
    </row>
    <row r="30" spans="1:6" ht="16.5" thickBot="1">
      <c r="A30" s="1" t="s">
        <v>243</v>
      </c>
      <c r="D30" s="78">
        <f>+D29+D21</f>
        <v>5637</v>
      </c>
      <c r="F30" s="78">
        <f>+F29+F21</f>
        <v>6225</v>
      </c>
    </row>
    <row r="31" spans="4:6" ht="15.75">
      <c r="D31" s="9"/>
      <c r="F31" s="9"/>
    </row>
    <row r="32" spans="4:6" ht="15.75">
      <c r="D32" s="6"/>
      <c r="F32" s="6"/>
    </row>
    <row r="33" spans="1:6" ht="15.75">
      <c r="A33" s="1" t="s">
        <v>245</v>
      </c>
      <c r="D33" s="6"/>
      <c r="F33" s="6"/>
    </row>
    <row r="34" spans="1:6" ht="15.75">
      <c r="A34" s="1" t="s">
        <v>246</v>
      </c>
      <c r="D34" s="6"/>
      <c r="F34" s="6"/>
    </row>
    <row r="35" spans="2:6" ht="15.75">
      <c r="B35" s="2" t="s">
        <v>17</v>
      </c>
      <c r="D35" s="6">
        <v>6600</v>
      </c>
      <c r="F35" s="6">
        <v>6600</v>
      </c>
    </row>
    <row r="36" spans="2:6" ht="15.75">
      <c r="B36" s="2" t="s">
        <v>100</v>
      </c>
      <c r="D36" s="6">
        <v>3113</v>
      </c>
      <c r="F36" s="6">
        <v>3113</v>
      </c>
    </row>
    <row r="37" spans="2:6" ht="15.75">
      <c r="B37" s="2" t="s">
        <v>255</v>
      </c>
      <c r="D37" s="6">
        <v>0</v>
      </c>
      <c r="F37" s="6">
        <v>320</v>
      </c>
    </row>
    <row r="38" spans="2:6" ht="15.75">
      <c r="B38" s="2" t="s">
        <v>307</v>
      </c>
      <c r="D38" s="7">
        <v>-4725</v>
      </c>
      <c r="F38" s="7">
        <v>-4251</v>
      </c>
    </row>
    <row r="39" spans="4:6" ht="15.75">
      <c r="D39" s="9">
        <f>SUM(D35:D38)</f>
        <v>4988</v>
      </c>
      <c r="F39" s="9">
        <f>SUM(F35:F38)</f>
        <v>5782</v>
      </c>
    </row>
    <row r="40" spans="2:6" ht="15.75">
      <c r="B40" s="2" t="s">
        <v>138</v>
      </c>
      <c r="D40" s="9">
        <v>0</v>
      </c>
      <c r="F40" s="9">
        <v>0</v>
      </c>
    </row>
    <row r="41" spans="1:6" ht="15.75">
      <c r="A41" s="1" t="s">
        <v>265</v>
      </c>
      <c r="D41" s="77">
        <f>SUM(D39:D40)</f>
        <v>4988</v>
      </c>
      <c r="F41" s="77">
        <f>SUM(F39:F40)</f>
        <v>5782</v>
      </c>
    </row>
    <row r="42" spans="4:6" ht="15.75">
      <c r="D42" s="6"/>
      <c r="F42" s="6"/>
    </row>
    <row r="43" spans="1:6" ht="15.75">
      <c r="A43" s="1" t="s">
        <v>14</v>
      </c>
      <c r="D43" s="9"/>
      <c r="F43" s="9"/>
    </row>
    <row r="44" spans="2:6" ht="15.75">
      <c r="B44" s="2" t="s">
        <v>15</v>
      </c>
      <c r="D44" s="9">
        <f>244</f>
        <v>244</v>
      </c>
      <c r="F44" s="9">
        <f>320-12</f>
        <v>308</v>
      </c>
    </row>
    <row r="45" spans="2:6" ht="15.75">
      <c r="B45" s="2" t="s">
        <v>16</v>
      </c>
      <c r="C45" s="22" t="s">
        <v>90</v>
      </c>
      <c r="D45" s="9">
        <v>380</v>
      </c>
      <c r="F45" s="9">
        <f>99+14+10</f>
        <v>123</v>
      </c>
    </row>
    <row r="46" spans="2:6" ht="15.75">
      <c r="B46" s="2" t="s">
        <v>247</v>
      </c>
      <c r="D46" s="6">
        <f>22+3</f>
        <v>25</v>
      </c>
      <c r="F46" s="6">
        <v>12</v>
      </c>
    </row>
    <row r="47" spans="1:6" ht="15.75">
      <c r="A47" s="1" t="s">
        <v>248</v>
      </c>
      <c r="D47" s="77">
        <f>SUM(D44:D46)</f>
        <v>649</v>
      </c>
      <c r="F47" s="77">
        <f>SUM(F44:F46)</f>
        <v>443</v>
      </c>
    </row>
    <row r="48" spans="4:6" ht="15.75">
      <c r="D48" s="9"/>
      <c r="F48" s="9"/>
    </row>
    <row r="49" spans="1:6" ht="16.5" thickBot="1">
      <c r="A49" s="1" t="s">
        <v>249</v>
      </c>
      <c r="D49" s="79">
        <f>+D47+D41</f>
        <v>5637</v>
      </c>
      <c r="F49" s="79">
        <f>+F47+F41</f>
        <v>6225</v>
      </c>
    </row>
    <row r="50" spans="4:6" ht="15.75">
      <c r="D50" s="9"/>
      <c r="F50" s="9"/>
    </row>
    <row r="51" spans="1:6" ht="16.5" thickBot="1">
      <c r="A51" s="2" t="s">
        <v>209</v>
      </c>
      <c r="D51" s="80">
        <f>(D41/D35)/10</f>
        <v>0.07557575757575757</v>
      </c>
      <c r="F51" s="80">
        <f>(F41/F35)/10</f>
        <v>0.0876060606060606</v>
      </c>
    </row>
    <row r="52" spans="4:6" ht="15.75">
      <c r="D52" s="96"/>
      <c r="F52" s="96"/>
    </row>
    <row r="53" spans="4:6" ht="15.75">
      <c r="D53" s="96"/>
      <c r="F53" s="96"/>
    </row>
    <row r="54" ht="15.75">
      <c r="F54" s="57"/>
    </row>
    <row r="55" ht="15.75">
      <c r="A55" s="2" t="s">
        <v>170</v>
      </c>
    </row>
    <row r="56" ht="15.75">
      <c r="A56" s="2" t="s">
        <v>210</v>
      </c>
    </row>
  </sheetData>
  <printOptions/>
  <pageMargins left="0.6692913385826772" right="0.5511811023622047" top="0.91" bottom="0.984251968503937" header="0.5118110236220472" footer="0.5118110236220472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4"/>
  <sheetViews>
    <sheetView workbookViewId="0" topLeftCell="A1">
      <selection activeCell="E2" sqref="E2"/>
    </sheetView>
  </sheetViews>
  <sheetFormatPr defaultColWidth="9.140625" defaultRowHeight="12.75"/>
  <cols>
    <col min="1" max="1" width="27.57421875" style="2" customWidth="1"/>
    <col min="2" max="2" width="7.28125" style="2" customWidth="1"/>
    <col min="3" max="3" width="2.00390625" style="2" customWidth="1"/>
    <col min="4" max="4" width="12.00390625" style="2" customWidth="1"/>
    <col min="5" max="5" width="1.8515625" style="2" customWidth="1"/>
    <col min="6" max="6" width="12.140625" style="2" customWidth="1"/>
    <col min="7" max="7" width="2.140625" style="2" customWidth="1"/>
    <col min="8" max="8" width="12.00390625" style="2" customWidth="1"/>
    <col min="9" max="9" width="1.8515625" style="2" customWidth="1"/>
    <col min="10" max="10" width="13.28125" style="2" customWidth="1"/>
    <col min="11" max="11" width="1.8515625" style="2" customWidth="1"/>
    <col min="12" max="12" width="14.140625" style="2" bestFit="1" customWidth="1"/>
    <col min="13" max="13" width="1.57421875" style="2" customWidth="1"/>
    <col min="14" max="14" width="11.57421875" style="2" customWidth="1"/>
    <col min="15" max="15" width="11.7109375" style="2" customWidth="1"/>
    <col min="16" max="16" width="2.00390625" style="2" customWidth="1"/>
    <col min="17" max="17" width="10.8515625" style="2" customWidth="1"/>
    <col min="18" max="16384" width="9.140625" style="2" customWidth="1"/>
  </cols>
  <sheetData>
    <row r="1" ht="15.75">
      <c r="A1" s="1" t="s">
        <v>125</v>
      </c>
    </row>
    <row r="2" ht="15.75">
      <c r="A2" s="1" t="s">
        <v>126</v>
      </c>
    </row>
    <row r="4" ht="15.75">
      <c r="A4" s="1" t="s">
        <v>0</v>
      </c>
    </row>
    <row r="5" ht="15.75">
      <c r="A5" s="1" t="s">
        <v>274</v>
      </c>
    </row>
    <row r="7" ht="15.75">
      <c r="A7" s="1" t="s">
        <v>160</v>
      </c>
    </row>
    <row r="8" spans="1:17" ht="16.5" thickBo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10" spans="4:17" ht="15.75">
      <c r="D10" s="1" t="s">
        <v>252</v>
      </c>
      <c r="E10" s="1"/>
      <c r="F10" s="1"/>
      <c r="G10" s="1"/>
      <c r="H10" s="4"/>
      <c r="I10" s="1"/>
      <c r="J10" s="1"/>
      <c r="K10" s="1"/>
      <c r="L10" s="4"/>
      <c r="O10" s="4" t="s">
        <v>263</v>
      </c>
      <c r="Q10" s="4" t="s">
        <v>23</v>
      </c>
    </row>
    <row r="11" spans="1:17" ht="15.75">
      <c r="A11" s="1"/>
      <c r="B11" s="1"/>
      <c r="C11" s="1"/>
      <c r="D11" s="81"/>
      <c r="E11" s="1"/>
      <c r="F11" s="81" t="s">
        <v>251</v>
      </c>
      <c r="G11" s="4"/>
      <c r="H11" s="4"/>
      <c r="I11" s="1"/>
      <c r="J11" s="4"/>
      <c r="K11" s="1"/>
      <c r="L11" s="4" t="s">
        <v>250</v>
      </c>
      <c r="M11" s="1"/>
      <c r="N11" s="1"/>
      <c r="O11" s="4" t="s">
        <v>262</v>
      </c>
      <c r="Q11" s="4" t="s">
        <v>264</v>
      </c>
    </row>
    <row r="12" spans="1:14" ht="15.75">
      <c r="A12" s="1"/>
      <c r="B12" s="1"/>
      <c r="C12" s="1"/>
      <c r="D12" s="4" t="s">
        <v>18</v>
      </c>
      <c r="E12" s="4"/>
      <c r="F12" s="4" t="s">
        <v>18</v>
      </c>
      <c r="G12" s="4"/>
      <c r="H12" s="4" t="s">
        <v>21</v>
      </c>
      <c r="I12" s="4"/>
      <c r="J12" s="4" t="s">
        <v>253</v>
      </c>
      <c r="K12" s="4"/>
      <c r="L12" s="4" t="s">
        <v>194</v>
      </c>
      <c r="M12" s="1"/>
      <c r="N12" s="1"/>
    </row>
    <row r="13" spans="1:14" ht="15.75">
      <c r="A13" s="1"/>
      <c r="B13" s="4"/>
      <c r="C13" s="1"/>
      <c r="D13" s="4" t="s">
        <v>19</v>
      </c>
      <c r="E13" s="4"/>
      <c r="F13" s="4" t="s">
        <v>20</v>
      </c>
      <c r="G13" s="4"/>
      <c r="H13" s="4" t="s">
        <v>22</v>
      </c>
      <c r="I13" s="4"/>
      <c r="J13" s="4" t="s">
        <v>74</v>
      </c>
      <c r="K13" s="4"/>
      <c r="L13" s="4" t="s">
        <v>308</v>
      </c>
      <c r="M13" s="1"/>
      <c r="N13" s="4" t="s">
        <v>23</v>
      </c>
    </row>
    <row r="14" spans="1:17" ht="15.75">
      <c r="A14" s="1" t="s">
        <v>24</v>
      </c>
      <c r="B14" s="1"/>
      <c r="C14" s="1"/>
      <c r="D14" s="4" t="s">
        <v>2</v>
      </c>
      <c r="E14" s="1"/>
      <c r="F14" s="4" t="s">
        <v>2</v>
      </c>
      <c r="G14" s="1"/>
      <c r="H14" s="4" t="s">
        <v>2</v>
      </c>
      <c r="I14" s="1"/>
      <c r="J14" s="4" t="s">
        <v>2</v>
      </c>
      <c r="K14" s="1"/>
      <c r="L14" s="4" t="s">
        <v>2</v>
      </c>
      <c r="M14" s="1"/>
      <c r="N14" s="4" t="s">
        <v>2</v>
      </c>
      <c r="O14" s="4" t="s">
        <v>2</v>
      </c>
      <c r="Q14" s="4" t="s">
        <v>2</v>
      </c>
    </row>
    <row r="16" spans="1:17" ht="15.75">
      <c r="A16" s="2" t="s">
        <v>211</v>
      </c>
      <c r="D16" s="6">
        <v>6600</v>
      </c>
      <c r="E16" s="6"/>
      <c r="F16" s="6">
        <v>3113</v>
      </c>
      <c r="G16" s="6"/>
      <c r="H16" s="6">
        <v>0</v>
      </c>
      <c r="I16" s="6"/>
      <c r="J16" s="6">
        <v>320</v>
      </c>
      <c r="K16" s="6"/>
      <c r="L16" s="6">
        <v>-4251</v>
      </c>
      <c r="M16" s="6"/>
      <c r="N16" s="6">
        <f>SUM(D16:M16)</f>
        <v>5782</v>
      </c>
      <c r="O16" s="6">
        <v>0</v>
      </c>
      <c r="P16" s="60"/>
      <c r="Q16" s="60">
        <f>SUM(N16:O16)</f>
        <v>5782</v>
      </c>
    </row>
    <row r="17" spans="1:17" ht="15.75">
      <c r="A17" s="2" t="s">
        <v>212</v>
      </c>
      <c r="D17" s="7">
        <v>0</v>
      </c>
      <c r="E17" s="7"/>
      <c r="F17" s="7">
        <v>0</v>
      </c>
      <c r="G17" s="7"/>
      <c r="H17" s="7">
        <v>0</v>
      </c>
      <c r="I17" s="7"/>
      <c r="J17" s="7">
        <v>-320</v>
      </c>
      <c r="K17" s="7"/>
      <c r="L17" s="7">
        <v>320</v>
      </c>
      <c r="M17" s="7"/>
      <c r="N17" s="7">
        <f>SUM(D17:M17)</f>
        <v>0</v>
      </c>
      <c r="O17" s="7">
        <v>0</v>
      </c>
      <c r="P17" s="7"/>
      <c r="Q17" s="7">
        <v>0</v>
      </c>
    </row>
    <row r="18" spans="1:17" ht="15.75">
      <c r="A18" s="2" t="s">
        <v>213</v>
      </c>
      <c r="D18" s="6">
        <f>SUM(D16:D17)</f>
        <v>6600</v>
      </c>
      <c r="E18" s="6"/>
      <c r="F18" s="6">
        <f>SUM(F16:F17)</f>
        <v>3113</v>
      </c>
      <c r="G18" s="6"/>
      <c r="H18" s="6">
        <f>SUM(H16:H17)</f>
        <v>0</v>
      </c>
      <c r="I18" s="6"/>
      <c r="J18" s="6">
        <f>SUM(J16:J17)</f>
        <v>0</v>
      </c>
      <c r="K18" s="6"/>
      <c r="L18" s="6">
        <f>SUM(L16:L17)</f>
        <v>-3931</v>
      </c>
      <c r="M18" s="6"/>
      <c r="N18" s="6">
        <f>SUM(N16:N17)</f>
        <v>5782</v>
      </c>
      <c r="O18" s="6">
        <f>SUM(O16:O17)</f>
        <v>0</v>
      </c>
      <c r="P18" s="6">
        <f>SUM(P16:P17)</f>
        <v>0</v>
      </c>
      <c r="Q18" s="6">
        <f>SUM(Q16:Q17)</f>
        <v>5782</v>
      </c>
    </row>
    <row r="19" spans="4:17" ht="15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0"/>
      <c r="P19" s="60"/>
      <c r="Q19" s="60"/>
    </row>
    <row r="20" spans="1:17" ht="15.75">
      <c r="A20" s="2" t="s">
        <v>25</v>
      </c>
      <c r="D20" s="6">
        <v>0</v>
      </c>
      <c r="E20" s="6"/>
      <c r="F20" s="6">
        <v>0</v>
      </c>
      <c r="G20" s="6"/>
      <c r="H20" s="6">
        <v>0</v>
      </c>
      <c r="I20" s="6"/>
      <c r="J20" s="6">
        <v>0</v>
      </c>
      <c r="K20" s="6"/>
      <c r="L20" s="6">
        <v>0</v>
      </c>
      <c r="M20" s="6"/>
      <c r="N20" s="6">
        <f>SUM(D20:L20)</f>
        <v>0</v>
      </c>
      <c r="O20" s="60">
        <v>0</v>
      </c>
      <c r="P20" s="60"/>
      <c r="Q20" s="60">
        <f>SUM(N20:O20)</f>
        <v>0</v>
      </c>
    </row>
    <row r="21" spans="1:17" ht="15.75">
      <c r="A21" s="2" t="s">
        <v>123</v>
      </c>
      <c r="D21" s="6">
        <v>0</v>
      </c>
      <c r="E21" s="6"/>
      <c r="F21" s="6">
        <v>0</v>
      </c>
      <c r="G21" s="6"/>
      <c r="H21" s="6">
        <v>0</v>
      </c>
      <c r="I21" s="6"/>
      <c r="J21" s="6">
        <v>0</v>
      </c>
      <c r="K21" s="6"/>
      <c r="L21" s="6">
        <v>0</v>
      </c>
      <c r="M21" s="6"/>
      <c r="N21" s="6">
        <f>SUM(D21:L21)</f>
        <v>0</v>
      </c>
      <c r="O21" s="60">
        <v>0</v>
      </c>
      <c r="P21" s="60"/>
      <c r="Q21" s="60">
        <f>SUM(N21:O21)</f>
        <v>0</v>
      </c>
    </row>
    <row r="22" spans="4:17" ht="15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0"/>
      <c r="P22" s="60"/>
      <c r="Q22" s="60"/>
    </row>
    <row r="23" spans="1:17" ht="15.75">
      <c r="A23" s="2" t="s">
        <v>100</v>
      </c>
      <c r="D23" s="23">
        <v>0</v>
      </c>
      <c r="E23" s="24"/>
      <c r="F23" s="24">
        <v>0</v>
      </c>
      <c r="G23" s="24"/>
      <c r="H23" s="24">
        <v>0</v>
      </c>
      <c r="I23" s="24"/>
      <c r="J23" s="24">
        <v>0</v>
      </c>
      <c r="K23" s="24"/>
      <c r="L23" s="24">
        <v>0</v>
      </c>
      <c r="M23" s="24"/>
      <c r="N23" s="25">
        <f>SUM(D23:L23)</f>
        <v>0</v>
      </c>
      <c r="O23" s="60">
        <v>0</v>
      </c>
      <c r="P23" s="60"/>
      <c r="Q23" s="85">
        <v>0</v>
      </c>
    </row>
    <row r="24" spans="1:17" ht="15.75">
      <c r="A24" s="2" t="s">
        <v>101</v>
      </c>
      <c r="D24" s="26">
        <v>0</v>
      </c>
      <c r="E24" s="7"/>
      <c r="F24" s="7">
        <v>0</v>
      </c>
      <c r="G24" s="7"/>
      <c r="H24" s="7">
        <v>0</v>
      </c>
      <c r="I24" s="7"/>
      <c r="J24" s="7">
        <v>0</v>
      </c>
      <c r="K24" s="7"/>
      <c r="L24" s="7">
        <v>0</v>
      </c>
      <c r="M24" s="7"/>
      <c r="N24" s="27">
        <f>SUM(D24:L24)</f>
        <v>0</v>
      </c>
      <c r="O24" s="60">
        <v>0</v>
      </c>
      <c r="P24" s="60"/>
      <c r="Q24" s="86">
        <v>0</v>
      </c>
    </row>
    <row r="25" spans="4:17" ht="15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0"/>
      <c r="P25" s="60"/>
      <c r="Q25" s="60"/>
    </row>
    <row r="26" spans="1:17" ht="15.75">
      <c r="A26" s="2" t="s">
        <v>187</v>
      </c>
      <c r="D26" s="6">
        <v>0</v>
      </c>
      <c r="E26" s="6"/>
      <c r="F26" s="6">
        <v>0</v>
      </c>
      <c r="G26" s="6"/>
      <c r="H26" s="6">
        <v>0</v>
      </c>
      <c r="I26" s="6"/>
      <c r="J26" s="6">
        <v>0</v>
      </c>
      <c r="K26" s="6"/>
      <c r="L26" s="6">
        <v>-794</v>
      </c>
      <c r="M26" s="6"/>
      <c r="N26" s="6">
        <f>SUM(D26:L26)</f>
        <v>-794</v>
      </c>
      <c r="O26" s="60">
        <v>0</v>
      </c>
      <c r="P26" s="60"/>
      <c r="Q26" s="60">
        <f>SUM(N26:O26)</f>
        <v>-794</v>
      </c>
    </row>
    <row r="27" spans="15:17" ht="15.75">
      <c r="O27" s="60"/>
      <c r="P27" s="60"/>
      <c r="Q27" s="60"/>
    </row>
    <row r="28" spans="1:17" ht="16.5" thickBot="1">
      <c r="A28" s="1" t="s">
        <v>277</v>
      </c>
      <c r="D28" s="87">
        <f>SUM(D18:D27)</f>
        <v>6600</v>
      </c>
      <c r="E28" s="88"/>
      <c r="F28" s="87">
        <f>SUM(F18:F27)</f>
        <v>3113</v>
      </c>
      <c r="G28" s="88"/>
      <c r="H28" s="87">
        <f>SUM(H18:H27)</f>
        <v>0</v>
      </c>
      <c r="I28" s="88"/>
      <c r="J28" s="87">
        <f>SUM(J18:J27)</f>
        <v>0</v>
      </c>
      <c r="K28" s="88"/>
      <c r="L28" s="87">
        <f>SUM(L18:L27)</f>
        <v>-4725</v>
      </c>
      <c r="M28" s="88"/>
      <c r="N28" s="87">
        <f>SUM(N18:N27)</f>
        <v>4988</v>
      </c>
      <c r="O28" s="87">
        <f>SUM(O18:O27)</f>
        <v>0</v>
      </c>
      <c r="P28" s="87">
        <f>SUM(P18:P27)</f>
        <v>0</v>
      </c>
      <c r="Q28" s="87">
        <f>SUM(Q18:Q27)</f>
        <v>4988</v>
      </c>
    </row>
    <row r="29" spans="12:17" ht="16.5" thickTop="1">
      <c r="L29" s="60"/>
      <c r="O29" s="60"/>
      <c r="P29" s="60"/>
      <c r="Q29" s="60"/>
    </row>
    <row r="30" spans="1:17" ht="15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60"/>
      <c r="P30" s="60"/>
      <c r="Q30" s="60"/>
    </row>
    <row r="31" spans="1:17" ht="15.75">
      <c r="A31" s="2" t="s">
        <v>181</v>
      </c>
      <c r="D31" s="6">
        <v>6000</v>
      </c>
      <c r="E31" s="6"/>
      <c r="F31" s="6">
        <v>3002</v>
      </c>
      <c r="G31" s="6"/>
      <c r="H31" s="6">
        <v>1</v>
      </c>
      <c r="I31" s="6"/>
      <c r="J31" s="6">
        <v>402</v>
      </c>
      <c r="K31" s="6"/>
      <c r="L31" s="6">
        <v>-1442</v>
      </c>
      <c r="M31" s="6"/>
      <c r="N31" s="6">
        <f>SUM(D31:M31)</f>
        <v>7963</v>
      </c>
      <c r="O31" s="60">
        <v>0</v>
      </c>
      <c r="P31" s="60"/>
      <c r="Q31" s="60">
        <f>SUM(N31:O31)</f>
        <v>7963</v>
      </c>
    </row>
    <row r="32" spans="4:17" ht="15.7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0"/>
      <c r="P32" s="60"/>
      <c r="Q32" s="60"/>
    </row>
    <row r="33" spans="1:17" ht="15.75">
      <c r="A33" s="2" t="s">
        <v>254</v>
      </c>
      <c r="D33" s="6">
        <v>0</v>
      </c>
      <c r="E33" s="6"/>
      <c r="F33" s="6">
        <v>0</v>
      </c>
      <c r="G33" s="6"/>
      <c r="H33" s="6">
        <v>0</v>
      </c>
      <c r="I33" s="6"/>
      <c r="J33" s="6">
        <v>-62</v>
      </c>
      <c r="K33" s="6"/>
      <c r="L33" s="6">
        <v>0</v>
      </c>
      <c r="M33" s="6"/>
      <c r="N33" s="6">
        <f>SUM(D33:M33)</f>
        <v>-62</v>
      </c>
      <c r="O33" s="60">
        <v>0</v>
      </c>
      <c r="P33" s="60"/>
      <c r="Q33" s="60">
        <f aca="true" t="shared" si="0" ref="Q33:Q40">SUM(N33:O33)</f>
        <v>-62</v>
      </c>
    </row>
    <row r="34" spans="1:17" ht="15.75">
      <c r="A34" s="2" t="s">
        <v>25</v>
      </c>
      <c r="D34" s="6">
        <v>0</v>
      </c>
      <c r="E34" s="6"/>
      <c r="F34" s="6">
        <v>0</v>
      </c>
      <c r="G34" s="6"/>
      <c r="H34" s="6">
        <v>0</v>
      </c>
      <c r="I34" s="6"/>
      <c r="J34" s="6">
        <v>0</v>
      </c>
      <c r="K34" s="6"/>
      <c r="L34" s="6">
        <v>0</v>
      </c>
      <c r="M34" s="6"/>
      <c r="N34" s="6">
        <f>SUM(D34:L34)</f>
        <v>0</v>
      </c>
      <c r="O34" s="60">
        <v>0</v>
      </c>
      <c r="P34" s="60"/>
      <c r="Q34" s="60">
        <f t="shared" si="0"/>
        <v>0</v>
      </c>
    </row>
    <row r="35" spans="1:17" ht="15.75">
      <c r="A35" s="2" t="s">
        <v>123</v>
      </c>
      <c r="D35" s="6">
        <v>0</v>
      </c>
      <c r="E35" s="6"/>
      <c r="F35" s="6">
        <v>0</v>
      </c>
      <c r="G35" s="6"/>
      <c r="H35" s="6">
        <v>-1</v>
      </c>
      <c r="I35" s="6"/>
      <c r="J35" s="6">
        <v>0</v>
      </c>
      <c r="K35" s="6"/>
      <c r="L35" s="6">
        <v>0</v>
      </c>
      <c r="M35" s="6"/>
      <c r="N35" s="6">
        <f>SUM(D35:L35)</f>
        <v>-1</v>
      </c>
      <c r="O35" s="60">
        <v>0</v>
      </c>
      <c r="P35" s="60"/>
      <c r="Q35" s="60">
        <f t="shared" si="0"/>
        <v>-1</v>
      </c>
    </row>
    <row r="36" spans="4:17" ht="15.7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0"/>
      <c r="P36" s="60"/>
      <c r="Q36" s="60"/>
    </row>
    <row r="37" spans="1:17" ht="15.75">
      <c r="A37" s="2" t="s">
        <v>100</v>
      </c>
      <c r="D37" s="23">
        <v>0</v>
      </c>
      <c r="E37" s="24"/>
      <c r="F37" s="24">
        <v>0</v>
      </c>
      <c r="G37" s="24"/>
      <c r="H37" s="24">
        <v>0</v>
      </c>
      <c r="I37" s="24"/>
      <c r="J37" s="24">
        <v>0</v>
      </c>
      <c r="K37" s="24"/>
      <c r="L37" s="24">
        <v>0</v>
      </c>
      <c r="M37" s="24"/>
      <c r="N37" s="25">
        <f>SUM(D37:M37)</f>
        <v>0</v>
      </c>
      <c r="O37" s="60">
        <v>0</v>
      </c>
      <c r="P37" s="60"/>
      <c r="Q37" s="85">
        <f t="shared" si="0"/>
        <v>0</v>
      </c>
    </row>
    <row r="38" spans="1:17" ht="15.75">
      <c r="A38" s="2" t="s">
        <v>101</v>
      </c>
      <c r="D38" s="26">
        <v>0</v>
      </c>
      <c r="E38" s="7"/>
      <c r="F38" s="7">
        <v>0</v>
      </c>
      <c r="G38" s="7"/>
      <c r="H38" s="7">
        <v>0</v>
      </c>
      <c r="I38" s="7"/>
      <c r="J38" s="7">
        <v>0</v>
      </c>
      <c r="K38" s="7"/>
      <c r="L38" s="7">
        <v>0</v>
      </c>
      <c r="M38" s="7"/>
      <c r="N38" s="27">
        <f>SUM(D38:L38)</f>
        <v>0</v>
      </c>
      <c r="O38" s="60">
        <v>0</v>
      </c>
      <c r="P38" s="60"/>
      <c r="Q38" s="86">
        <f t="shared" si="0"/>
        <v>0</v>
      </c>
    </row>
    <row r="39" spans="4:17" ht="15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0"/>
      <c r="P39" s="60"/>
      <c r="Q39" s="60"/>
    </row>
    <row r="40" spans="1:17" ht="15.75">
      <c r="A40" s="2" t="s">
        <v>189</v>
      </c>
      <c r="D40" s="6">
        <v>0</v>
      </c>
      <c r="E40" s="6"/>
      <c r="F40" s="6">
        <v>0</v>
      </c>
      <c r="G40" s="6"/>
      <c r="H40" s="6">
        <v>0</v>
      </c>
      <c r="I40" s="6"/>
      <c r="J40" s="6">
        <v>0</v>
      </c>
      <c r="K40" s="6"/>
      <c r="L40" s="6">
        <v>-984</v>
      </c>
      <c r="M40" s="6"/>
      <c r="N40" s="6">
        <f>SUM(D40:M40)</f>
        <v>-984</v>
      </c>
      <c r="O40" s="60">
        <v>0</v>
      </c>
      <c r="P40" s="60"/>
      <c r="Q40" s="60">
        <f t="shared" si="0"/>
        <v>-984</v>
      </c>
    </row>
    <row r="41" spans="1:17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60"/>
      <c r="P41" s="60"/>
      <c r="Q41" s="60"/>
    </row>
    <row r="42" spans="1:17" ht="16.5" thickBot="1">
      <c r="A42" s="1" t="s">
        <v>278</v>
      </c>
      <c r="D42" s="19">
        <f>SUM(D31:D41)</f>
        <v>6000</v>
      </c>
      <c r="E42" s="3"/>
      <c r="F42" s="19">
        <f>SUM(F31:F41)</f>
        <v>3002</v>
      </c>
      <c r="G42" s="3"/>
      <c r="H42" s="19">
        <f>SUM(H31:H41)</f>
        <v>0</v>
      </c>
      <c r="I42" s="3"/>
      <c r="J42" s="19">
        <f>SUM(J31:J41)</f>
        <v>340</v>
      </c>
      <c r="K42" s="3"/>
      <c r="L42" s="19">
        <f>SUM(L31:L41)</f>
        <v>-2426</v>
      </c>
      <c r="M42" s="3"/>
      <c r="N42" s="19">
        <f>SUM(N31:N41)</f>
        <v>6916</v>
      </c>
      <c r="O42" s="19">
        <f>SUM(O31:O41)</f>
        <v>0</v>
      </c>
      <c r="P42" s="19">
        <f>SUM(P31:P41)</f>
        <v>0</v>
      </c>
      <c r="Q42" s="19">
        <f>SUM(Q31:Q41)</f>
        <v>6916</v>
      </c>
    </row>
    <row r="43" spans="2:17" ht="16.5" thickTop="1">
      <c r="B43"/>
      <c r="C43"/>
      <c r="D43"/>
      <c r="E43"/>
      <c r="F43"/>
      <c r="G43"/>
      <c r="H43"/>
      <c r="I43"/>
      <c r="J43"/>
      <c r="K43"/>
      <c r="L43"/>
      <c r="M43"/>
      <c r="N43" s="64"/>
      <c r="O43" s="60"/>
      <c r="P43" s="60"/>
      <c r="Q43" s="60"/>
    </row>
    <row r="44" spans="12:17" ht="15.75">
      <c r="L44" s="60"/>
      <c r="N44" s="60"/>
      <c r="O44" s="60"/>
      <c r="P44" s="60"/>
      <c r="Q44" s="60"/>
    </row>
    <row r="46" ht="15.75">
      <c r="A46" s="2" t="s">
        <v>156</v>
      </c>
    </row>
    <row r="47" ht="15.75">
      <c r="A47" s="2" t="s">
        <v>224</v>
      </c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9" ht="15.75">
      <c r="A699" s="1"/>
    </row>
    <row r="708" ht="15.75">
      <c r="A708" s="1"/>
    </row>
    <row r="709" ht="15.75">
      <c r="A709" s="1"/>
    </row>
    <row r="714" ht="15.75">
      <c r="A714" s="1"/>
    </row>
  </sheetData>
  <printOptions/>
  <pageMargins left="0.5511811023622047" right="0.5511811023622047" top="0.3937007874015748" bottom="0.1968503937007874" header="0.5118110236220472" footer="0.5118110236220472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B17" sqref="B17"/>
    </sheetView>
  </sheetViews>
  <sheetFormatPr defaultColWidth="9.140625" defaultRowHeight="12.75"/>
  <cols>
    <col min="1" max="1" width="5.57421875" style="2" customWidth="1"/>
    <col min="2" max="2" width="53.7109375" style="2" customWidth="1"/>
    <col min="3" max="3" width="3.140625" style="2" customWidth="1"/>
    <col min="4" max="4" width="3.28125" style="2" customWidth="1"/>
    <col min="5" max="5" width="8.140625" style="2" customWidth="1"/>
    <col min="6" max="6" width="15.7109375" style="2" customWidth="1"/>
    <col min="7" max="7" width="4.421875" style="2" customWidth="1"/>
    <col min="8" max="8" width="15.7109375" style="2" bestFit="1" customWidth="1"/>
    <col min="9" max="16384" width="9.140625" style="2" customWidth="1"/>
  </cols>
  <sheetData>
    <row r="1" ht="15.75">
      <c r="A1" s="1" t="s">
        <v>125</v>
      </c>
    </row>
    <row r="2" ht="15.75">
      <c r="A2" s="1" t="s">
        <v>126</v>
      </c>
    </row>
    <row r="4" spans="1:3" ht="15.75">
      <c r="A4" s="1" t="s">
        <v>0</v>
      </c>
      <c r="B4" s="1"/>
      <c r="C4" s="1"/>
    </row>
    <row r="5" spans="1:3" ht="15.75">
      <c r="A5" s="1" t="s">
        <v>274</v>
      </c>
      <c r="B5" s="1"/>
      <c r="C5" s="1"/>
    </row>
    <row r="7" spans="1:3" ht="15.75">
      <c r="A7" s="1" t="s">
        <v>159</v>
      </c>
      <c r="B7" s="1"/>
      <c r="C7" s="1"/>
    </row>
    <row r="8" spans="1:8" ht="16.5" thickBot="1">
      <c r="A8" s="14"/>
      <c r="B8" s="14"/>
      <c r="C8" s="14"/>
      <c r="D8" s="15"/>
      <c r="E8" s="15"/>
      <c r="F8" s="15"/>
      <c r="G8" s="15"/>
      <c r="H8" s="15"/>
    </row>
    <row r="9" spans="1:8" ht="15.75">
      <c r="A9" s="18"/>
      <c r="B9" s="18"/>
      <c r="C9" s="18"/>
      <c r="D9" s="13"/>
      <c r="E9" s="13"/>
      <c r="F9" s="89" t="s">
        <v>132</v>
      </c>
      <c r="G9" s="89"/>
      <c r="H9" s="89" t="s">
        <v>148</v>
      </c>
    </row>
    <row r="10" spans="1:8" ht="15.75">
      <c r="A10" s="18"/>
      <c r="B10" s="18"/>
      <c r="C10" s="18"/>
      <c r="D10" s="13"/>
      <c r="E10" s="13"/>
      <c r="F10" s="89" t="s">
        <v>151</v>
      </c>
      <c r="G10" s="89"/>
      <c r="H10" s="89" t="s">
        <v>149</v>
      </c>
    </row>
    <row r="11" spans="2:8" ht="15.75">
      <c r="B11" s="1"/>
      <c r="C11" s="1"/>
      <c r="F11" s="89" t="s">
        <v>152</v>
      </c>
      <c r="G11" s="89"/>
      <c r="H11" s="89" t="s">
        <v>150</v>
      </c>
    </row>
    <row r="12" spans="3:8" ht="15.75">
      <c r="C12" s="16"/>
      <c r="D12" s="17"/>
      <c r="E12" s="4"/>
      <c r="F12" s="90">
        <v>38990</v>
      </c>
      <c r="G12" s="91"/>
      <c r="H12" s="90">
        <v>38625</v>
      </c>
    </row>
    <row r="13" spans="3:8" ht="15.75">
      <c r="C13" s="18"/>
      <c r="D13" s="16"/>
      <c r="E13" s="1"/>
      <c r="F13" s="89" t="s">
        <v>2</v>
      </c>
      <c r="G13" s="91"/>
      <c r="H13" s="89" t="s">
        <v>2</v>
      </c>
    </row>
    <row r="14" spans="3:4" ht="15.75">
      <c r="C14" s="13"/>
      <c r="D14" s="13"/>
    </row>
    <row r="15" spans="1:4" ht="15.75">
      <c r="A15" s="1" t="s">
        <v>201</v>
      </c>
      <c r="C15" s="13"/>
      <c r="D15" s="13"/>
    </row>
    <row r="16" spans="1:8" ht="15.75">
      <c r="A16" s="2" t="s">
        <v>192</v>
      </c>
      <c r="C16" s="13"/>
      <c r="D16" s="13"/>
      <c r="F16" s="6">
        <v>-770</v>
      </c>
      <c r="H16" s="6">
        <v>-973</v>
      </c>
    </row>
    <row r="17" spans="1:8" ht="15.75">
      <c r="A17" s="2" t="s">
        <v>26</v>
      </c>
      <c r="C17" s="13"/>
      <c r="D17" s="13"/>
      <c r="F17" s="6"/>
      <c r="H17" s="6"/>
    </row>
    <row r="18" spans="2:8" ht="15.75">
      <c r="B18" s="2" t="s">
        <v>27</v>
      </c>
      <c r="C18" s="13"/>
      <c r="D18" s="13"/>
      <c r="F18" s="6">
        <v>301</v>
      </c>
      <c r="H18" s="6">
        <v>484</v>
      </c>
    </row>
    <row r="19" spans="2:8" ht="15.75">
      <c r="B19" s="2" t="s">
        <v>28</v>
      </c>
      <c r="C19" s="13"/>
      <c r="D19" s="13"/>
      <c r="F19" s="7">
        <v>-72</v>
      </c>
      <c r="H19" s="7">
        <v>-28</v>
      </c>
    </row>
    <row r="20" spans="1:8" ht="15.75">
      <c r="A20" s="2" t="s">
        <v>29</v>
      </c>
      <c r="C20" s="13"/>
      <c r="D20" s="13"/>
      <c r="F20" s="6">
        <f>SUM(F16:F19)</f>
        <v>-541</v>
      </c>
      <c r="H20" s="56">
        <f>SUM(H16:H19)</f>
        <v>-517</v>
      </c>
    </row>
    <row r="21" spans="2:8" ht="15.75">
      <c r="B21" s="2" t="s">
        <v>30</v>
      </c>
      <c r="C21" s="13"/>
      <c r="D21" s="13"/>
      <c r="F21" s="6">
        <v>-14</v>
      </c>
      <c r="H21" s="6">
        <v>366</v>
      </c>
    </row>
    <row r="22" spans="2:8" ht="15.75">
      <c r="B22" s="2" t="s">
        <v>31</v>
      </c>
      <c r="C22" s="13"/>
      <c r="D22" s="13"/>
      <c r="F22" s="7">
        <v>-63</v>
      </c>
      <c r="H22" s="7">
        <v>-174</v>
      </c>
    </row>
    <row r="23" spans="3:8" ht="15.75">
      <c r="C23" s="13"/>
      <c r="D23" s="13"/>
      <c r="F23" s="6">
        <f>SUM(F20:F22)</f>
        <v>-618</v>
      </c>
      <c r="H23" s="56">
        <f>SUM(H20:H22)</f>
        <v>-325</v>
      </c>
    </row>
    <row r="24" spans="2:8" ht="15.75">
      <c r="B24" s="2" t="s">
        <v>182</v>
      </c>
      <c r="C24" s="13"/>
      <c r="D24" s="13"/>
      <c r="F24" s="6">
        <v>65</v>
      </c>
      <c r="H24" s="6">
        <v>134</v>
      </c>
    </row>
    <row r="25" spans="2:8" ht="15.75">
      <c r="B25" s="2" t="s">
        <v>114</v>
      </c>
      <c r="C25" s="13"/>
      <c r="D25" s="13"/>
      <c r="F25" s="6">
        <v>-8</v>
      </c>
      <c r="H25" s="6">
        <v>-32</v>
      </c>
    </row>
    <row r="26" spans="2:8" ht="15.75" hidden="1">
      <c r="B26" s="2" t="s">
        <v>32</v>
      </c>
      <c r="C26" s="13"/>
      <c r="D26" s="13"/>
      <c r="F26" s="6"/>
      <c r="H26" s="6">
        <v>0</v>
      </c>
    </row>
    <row r="27" spans="2:8" ht="15.75">
      <c r="B27" s="2" t="s">
        <v>275</v>
      </c>
      <c r="C27" s="13"/>
      <c r="D27" s="13"/>
      <c r="F27" s="6">
        <v>-11</v>
      </c>
      <c r="H27" s="6">
        <v>-11</v>
      </c>
    </row>
    <row r="28" spans="1:8" ht="15.75">
      <c r="A28" s="1" t="s">
        <v>33</v>
      </c>
      <c r="C28" s="13"/>
      <c r="D28" s="13"/>
      <c r="F28" s="42">
        <f>SUM(F23:F27)</f>
        <v>-572</v>
      </c>
      <c r="H28" s="62">
        <f>SUM(H23:H27)</f>
        <v>-234</v>
      </c>
    </row>
    <row r="29" spans="3:8" ht="15.75">
      <c r="C29" s="13"/>
      <c r="D29" s="13"/>
      <c r="F29" s="6"/>
      <c r="H29" s="55"/>
    </row>
    <row r="30" spans="3:8" ht="15.75">
      <c r="C30" s="13"/>
      <c r="D30" s="13"/>
      <c r="F30" s="6"/>
      <c r="H30" s="55"/>
    </row>
    <row r="31" spans="1:8" ht="15.75">
      <c r="A31" s="1" t="s">
        <v>34</v>
      </c>
      <c r="C31" s="13"/>
      <c r="D31" s="13"/>
      <c r="F31" s="6"/>
      <c r="H31" s="55"/>
    </row>
    <row r="32" spans="2:8" ht="15.75">
      <c r="B32" s="2" t="s">
        <v>35</v>
      </c>
      <c r="C32" s="13"/>
      <c r="D32" s="13"/>
      <c r="F32" s="6">
        <v>-7</v>
      </c>
      <c r="H32" s="6">
        <v>-27</v>
      </c>
    </row>
    <row r="33" spans="2:8" ht="15.75" hidden="1">
      <c r="B33" s="2" t="s">
        <v>115</v>
      </c>
      <c r="C33" s="13"/>
      <c r="D33" s="13"/>
      <c r="F33" s="6">
        <v>0</v>
      </c>
      <c r="H33" s="6">
        <v>0</v>
      </c>
    </row>
    <row r="34" spans="2:8" ht="15.75" hidden="1">
      <c r="B34" s="2" t="s">
        <v>191</v>
      </c>
      <c r="C34" s="13"/>
      <c r="D34" s="13"/>
      <c r="F34" s="6">
        <v>0</v>
      </c>
      <c r="H34" s="6">
        <v>0</v>
      </c>
    </row>
    <row r="35" spans="2:8" ht="15.75">
      <c r="B35" s="2" t="s">
        <v>115</v>
      </c>
      <c r="C35" s="13"/>
      <c r="D35" s="13"/>
      <c r="F35" s="6">
        <v>0</v>
      </c>
      <c r="H35" s="6">
        <v>-30</v>
      </c>
    </row>
    <row r="36" spans="2:8" ht="15.75">
      <c r="B36" s="2" t="s">
        <v>191</v>
      </c>
      <c r="C36" s="13"/>
      <c r="D36" s="13"/>
      <c r="F36" s="6">
        <v>0</v>
      </c>
      <c r="H36" s="6">
        <v>22</v>
      </c>
    </row>
    <row r="37" spans="2:8" ht="15.75">
      <c r="B37" s="2" t="s">
        <v>36</v>
      </c>
      <c r="C37" s="13"/>
      <c r="D37" s="13"/>
      <c r="F37" s="6">
        <v>80</v>
      </c>
      <c r="H37" s="6">
        <v>60</v>
      </c>
    </row>
    <row r="38" spans="1:8" ht="15.75">
      <c r="A38" s="1" t="s">
        <v>37</v>
      </c>
      <c r="C38" s="13"/>
      <c r="D38" s="13"/>
      <c r="F38" s="42">
        <f>SUM(F32:F37)</f>
        <v>73</v>
      </c>
      <c r="H38" s="62">
        <f>SUM(H32:H37)</f>
        <v>25</v>
      </c>
    </row>
    <row r="39" spans="3:8" ht="15.75">
      <c r="C39" s="13"/>
      <c r="D39" s="13"/>
      <c r="F39" s="6"/>
      <c r="H39" s="55"/>
    </row>
    <row r="40" spans="3:8" ht="15.75">
      <c r="C40" s="13"/>
      <c r="D40" s="13"/>
      <c r="F40" s="6"/>
      <c r="H40" s="55"/>
    </row>
    <row r="41" spans="1:8" ht="15.75">
      <c r="A41" s="1" t="s">
        <v>38</v>
      </c>
      <c r="C41" s="13"/>
      <c r="D41" s="13"/>
      <c r="F41" s="6"/>
      <c r="H41" s="55"/>
    </row>
    <row r="42" spans="1:8" ht="15.75" hidden="1">
      <c r="A42" s="1"/>
      <c r="B42" s="2" t="s">
        <v>196</v>
      </c>
      <c r="C42" s="13"/>
      <c r="D42" s="13"/>
      <c r="F42" s="6">
        <v>0</v>
      </c>
      <c r="H42" s="6">
        <v>0</v>
      </c>
    </row>
    <row r="43" spans="1:8" ht="15.75" hidden="1">
      <c r="A43" s="1"/>
      <c r="B43" s="2" t="s">
        <v>197</v>
      </c>
      <c r="C43" s="13"/>
      <c r="D43" s="13"/>
      <c r="F43" s="6">
        <v>0</v>
      </c>
      <c r="H43" s="6">
        <v>0</v>
      </c>
    </row>
    <row r="44" spans="2:8" ht="15.75">
      <c r="B44" s="2" t="s">
        <v>116</v>
      </c>
      <c r="C44" s="13"/>
      <c r="D44" s="13"/>
      <c r="F44" s="6">
        <v>-17</v>
      </c>
      <c r="H44" s="6">
        <v>-18</v>
      </c>
    </row>
    <row r="45" spans="2:8" ht="15.75">
      <c r="B45" s="2" t="s">
        <v>117</v>
      </c>
      <c r="C45" s="13"/>
      <c r="D45" s="13"/>
      <c r="F45" s="6">
        <v>0</v>
      </c>
      <c r="H45" s="6">
        <v>-32</v>
      </c>
    </row>
    <row r="46" spans="1:8" ht="15.75">
      <c r="A46" s="1" t="s">
        <v>139</v>
      </c>
      <c r="C46" s="13"/>
      <c r="D46" s="13"/>
      <c r="F46" s="42">
        <f>SUM(F42:F45)</f>
        <v>-17</v>
      </c>
      <c r="H46" s="62">
        <f>SUM(H44:H45)</f>
        <v>-50</v>
      </c>
    </row>
    <row r="47" spans="3:8" ht="15.75">
      <c r="C47" s="13"/>
      <c r="D47" s="13"/>
      <c r="F47" s="6"/>
      <c r="H47" s="55"/>
    </row>
    <row r="48" spans="1:8" ht="15.75">
      <c r="A48" s="1" t="s">
        <v>176</v>
      </c>
      <c r="C48" s="13"/>
      <c r="D48" s="13"/>
      <c r="F48" s="6">
        <f>F46+F38+F28</f>
        <v>-516</v>
      </c>
      <c r="H48" s="6">
        <f>H46+H38+H28</f>
        <v>-259</v>
      </c>
    </row>
    <row r="49" spans="1:8" ht="15.75">
      <c r="A49" s="2" t="s">
        <v>124</v>
      </c>
      <c r="C49" s="13"/>
      <c r="D49" s="13"/>
      <c r="F49" s="6">
        <v>0</v>
      </c>
      <c r="H49" s="6">
        <v>0</v>
      </c>
    </row>
    <row r="50" spans="1:8" ht="15.75">
      <c r="A50" s="1" t="s">
        <v>169</v>
      </c>
      <c r="C50" s="13"/>
      <c r="D50" s="13"/>
      <c r="F50" s="6">
        <v>2404</v>
      </c>
      <c r="H50" s="6">
        <v>1792</v>
      </c>
    </row>
    <row r="51" spans="1:8" ht="15.75">
      <c r="A51" s="1" t="s">
        <v>276</v>
      </c>
      <c r="C51" s="13"/>
      <c r="D51" s="13"/>
      <c r="F51" s="42">
        <f>SUM(F48:F50)</f>
        <v>1888</v>
      </c>
      <c r="H51" s="42">
        <f>SUM(H48:H50)</f>
        <v>1533</v>
      </c>
    </row>
    <row r="52" spans="1:8" ht="15.75">
      <c r="A52" s="1"/>
      <c r="C52" s="13"/>
      <c r="D52" s="13"/>
      <c r="F52" s="9"/>
      <c r="H52" s="55"/>
    </row>
    <row r="53" spans="1:8" ht="15.75">
      <c r="A53" s="1" t="s">
        <v>118</v>
      </c>
      <c r="C53" s="13"/>
      <c r="D53" s="13"/>
      <c r="F53" s="9"/>
      <c r="H53" s="55"/>
    </row>
    <row r="54" spans="1:8" ht="15.75">
      <c r="A54" s="1"/>
      <c r="B54" s="2" t="s">
        <v>119</v>
      </c>
      <c r="C54" s="13"/>
      <c r="D54" s="13"/>
      <c r="F54" s="9">
        <v>1901</v>
      </c>
      <c r="H54" s="9">
        <v>1873</v>
      </c>
    </row>
    <row r="55" spans="1:8" ht="15.75">
      <c r="A55" s="1"/>
      <c r="B55" s="2" t="s">
        <v>120</v>
      </c>
      <c r="C55" s="13"/>
      <c r="D55" s="13"/>
      <c r="F55" s="9">
        <v>359</v>
      </c>
      <c r="H55" s="9">
        <v>197</v>
      </c>
    </row>
    <row r="56" spans="1:8" ht="15.75">
      <c r="A56" s="1"/>
      <c r="B56" s="2" t="s">
        <v>88</v>
      </c>
      <c r="C56" s="13"/>
      <c r="D56" s="13"/>
      <c r="F56" s="9">
        <v>-372</v>
      </c>
      <c r="H56" s="9">
        <v>-537</v>
      </c>
    </row>
    <row r="57" spans="1:8" ht="15.75">
      <c r="A57" s="1"/>
      <c r="C57" s="13"/>
      <c r="D57" s="13"/>
      <c r="F57" s="42">
        <f>SUM(F54:F56)</f>
        <v>1888</v>
      </c>
      <c r="H57" s="42">
        <f>SUM(H54:H56)</f>
        <v>1533</v>
      </c>
    </row>
    <row r="58" spans="1:8" ht="15.75">
      <c r="A58" s="1"/>
      <c r="C58" s="13"/>
      <c r="D58" s="13"/>
      <c r="F58" s="9"/>
      <c r="H58" s="59"/>
    </row>
    <row r="59" spans="3:8" ht="15.75">
      <c r="C59" s="13"/>
      <c r="D59" s="13"/>
      <c r="F59" s="6"/>
      <c r="H59" s="59"/>
    </row>
    <row r="60" spans="1:8" ht="15.75">
      <c r="A60" s="2" t="s">
        <v>128</v>
      </c>
      <c r="H60" s="55"/>
    </row>
    <row r="61" spans="1:8" ht="15.75">
      <c r="A61" s="2" t="s">
        <v>225</v>
      </c>
      <c r="H61" s="55"/>
    </row>
    <row r="62" ht="15.75">
      <c r="A62" s="2" t="s">
        <v>144</v>
      </c>
    </row>
  </sheetData>
  <printOptions/>
  <pageMargins left="0.91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0">
      <selection activeCell="B36" sqref="B36"/>
    </sheetView>
  </sheetViews>
  <sheetFormatPr defaultColWidth="9.140625" defaultRowHeight="12.75"/>
  <cols>
    <col min="1" max="1" width="4.8515625" style="2" customWidth="1"/>
    <col min="2" max="2" width="71.421875" style="2" customWidth="1"/>
    <col min="3" max="3" width="2.421875" style="2" customWidth="1"/>
    <col min="4" max="4" width="18.7109375" style="2" customWidth="1"/>
    <col min="5" max="5" width="5.140625" style="2" customWidth="1"/>
    <col min="6" max="6" width="16.7109375" style="2" customWidth="1"/>
    <col min="7" max="7" width="17.7109375" style="2" customWidth="1"/>
    <col min="8" max="8" width="15.421875" style="2" customWidth="1"/>
    <col min="9" max="16384" width="9.140625" style="2" customWidth="1"/>
  </cols>
  <sheetData>
    <row r="1" ht="15.75">
      <c r="A1" s="1" t="s">
        <v>125</v>
      </c>
    </row>
    <row r="2" ht="15.75">
      <c r="A2" s="1" t="s">
        <v>126</v>
      </c>
    </row>
    <row r="4" spans="1:3" ht="15.75">
      <c r="A4" s="1" t="s">
        <v>0</v>
      </c>
      <c r="B4" s="1"/>
      <c r="C4" s="1"/>
    </row>
    <row r="5" spans="1:3" ht="15.75">
      <c r="A5" s="1" t="s">
        <v>279</v>
      </c>
      <c r="B5" s="1"/>
      <c r="C5" s="1"/>
    </row>
    <row r="7" spans="1:3" ht="15.75">
      <c r="A7" s="1" t="s">
        <v>39</v>
      </c>
      <c r="B7" s="1" t="s">
        <v>193</v>
      </c>
      <c r="C7" s="1"/>
    </row>
    <row r="8" spans="1:7" ht="16.5" thickBot="1">
      <c r="A8" s="15"/>
      <c r="B8" s="14"/>
      <c r="C8" s="14"/>
      <c r="D8" s="15"/>
      <c r="E8" s="15"/>
      <c r="F8" s="15"/>
      <c r="G8" s="15"/>
    </row>
    <row r="9" spans="1:7" ht="15.75">
      <c r="A9" s="13"/>
      <c r="B9" s="18"/>
      <c r="C9" s="18"/>
      <c r="D9" s="13"/>
      <c r="E9" s="13"/>
      <c r="F9" s="13"/>
      <c r="G9" s="13"/>
    </row>
    <row r="10" spans="1:2" ht="15.75">
      <c r="A10" s="1" t="s">
        <v>40</v>
      </c>
      <c r="B10" s="1" t="s">
        <v>41</v>
      </c>
    </row>
    <row r="11" ht="15.75">
      <c r="B11" s="2" t="s">
        <v>226</v>
      </c>
    </row>
    <row r="12" ht="15.75">
      <c r="B12" s="2" t="s">
        <v>270</v>
      </c>
    </row>
    <row r="13" ht="15.75">
      <c r="B13" s="2" t="s">
        <v>309</v>
      </c>
    </row>
    <row r="14" ht="15.75">
      <c r="B14" s="2" t="s">
        <v>227</v>
      </c>
    </row>
    <row r="15" ht="15.75">
      <c r="B15" s="2" t="s">
        <v>229</v>
      </c>
    </row>
    <row r="16" ht="15.75">
      <c r="B16" s="2" t="s">
        <v>228</v>
      </c>
    </row>
    <row r="18" spans="1:2" ht="15.75">
      <c r="A18" s="75" t="s">
        <v>221</v>
      </c>
      <c r="B18" s="2" t="s">
        <v>223</v>
      </c>
    </row>
    <row r="20" ht="15.75">
      <c r="B20" s="2" t="s">
        <v>222</v>
      </c>
    </row>
    <row r="22" ht="15.75">
      <c r="B22" s="2" t="s">
        <v>230</v>
      </c>
    </row>
    <row r="23" ht="15.75">
      <c r="B23" s="2" t="s">
        <v>231</v>
      </c>
    </row>
    <row r="24" ht="15.75">
      <c r="B24" s="2" t="s">
        <v>232</v>
      </c>
    </row>
    <row r="25" ht="15.75">
      <c r="B25" s="2" t="s">
        <v>271</v>
      </c>
    </row>
    <row r="28" spans="1:2" ht="15.75">
      <c r="A28" s="1" t="s">
        <v>42</v>
      </c>
      <c r="B28" s="1" t="s">
        <v>43</v>
      </c>
    </row>
    <row r="29" ht="15.75">
      <c r="B29" s="2" t="s">
        <v>220</v>
      </c>
    </row>
    <row r="32" spans="1:2" ht="15.75">
      <c r="A32" s="1" t="s">
        <v>44</v>
      </c>
      <c r="B32" s="1" t="s">
        <v>135</v>
      </c>
    </row>
    <row r="33" ht="15.75">
      <c r="B33" s="2" t="s">
        <v>45</v>
      </c>
    </row>
    <row r="36" spans="1:2" ht="15.75">
      <c r="A36" s="1" t="s">
        <v>46</v>
      </c>
      <c r="B36" s="1" t="s">
        <v>217</v>
      </c>
    </row>
    <row r="37" ht="15.75">
      <c r="B37" s="2" t="s">
        <v>218</v>
      </c>
    </row>
    <row r="38" ht="15.75">
      <c r="B38" s="2" t="s">
        <v>219</v>
      </c>
    </row>
    <row r="41" spans="1:2" ht="15.75">
      <c r="A41" s="1" t="s">
        <v>47</v>
      </c>
      <c r="B41" s="1" t="s">
        <v>48</v>
      </c>
    </row>
    <row r="42" ht="15.75">
      <c r="B42" s="2" t="s">
        <v>49</v>
      </c>
    </row>
    <row r="45" spans="1:2" ht="15.75">
      <c r="A45" s="1" t="s">
        <v>50</v>
      </c>
      <c r="B45" s="1" t="s">
        <v>51</v>
      </c>
    </row>
    <row r="46" ht="15.75">
      <c r="B46" s="2" t="s">
        <v>206</v>
      </c>
    </row>
    <row r="47" ht="15.75">
      <c r="B47" s="2" t="s">
        <v>52</v>
      </c>
    </row>
    <row r="50" spans="1:2" ht="15.75">
      <c r="A50" s="1" t="s">
        <v>53</v>
      </c>
      <c r="B50" s="1" t="s">
        <v>54</v>
      </c>
    </row>
    <row r="51" ht="15.75">
      <c r="B51" s="2" t="s">
        <v>136</v>
      </c>
    </row>
    <row r="52" ht="15.75">
      <c r="B52" s="44"/>
    </row>
    <row r="53" ht="15.75">
      <c r="B53" s="44"/>
    </row>
    <row r="54" spans="1:2" ht="15.75">
      <c r="A54" s="1" t="s">
        <v>55</v>
      </c>
      <c r="B54" s="1" t="s">
        <v>129</v>
      </c>
    </row>
    <row r="56" ht="15.75">
      <c r="B56" s="2" t="s">
        <v>177</v>
      </c>
    </row>
    <row r="58" spans="2:6" ht="15.75">
      <c r="B58" s="48"/>
      <c r="C58" s="48"/>
      <c r="D58" s="93" t="s">
        <v>257</v>
      </c>
      <c r="E58" s="93"/>
      <c r="F58" s="93" t="s">
        <v>257</v>
      </c>
    </row>
    <row r="59" spans="2:8" ht="15.75">
      <c r="B59" s="48" t="s">
        <v>256</v>
      </c>
      <c r="C59" s="48"/>
      <c r="D59" s="94" t="s">
        <v>289</v>
      </c>
      <c r="E59" s="93"/>
      <c r="F59" s="94" t="s">
        <v>288</v>
      </c>
      <c r="G59"/>
      <c r="H59"/>
    </row>
    <row r="60" spans="2:13" ht="15.75">
      <c r="B60" s="48"/>
      <c r="C60" s="48"/>
      <c r="D60" s="93" t="s">
        <v>2</v>
      </c>
      <c r="E60" s="93"/>
      <c r="F60" s="93" t="s">
        <v>2</v>
      </c>
      <c r="G60"/>
      <c r="H60"/>
      <c r="I60"/>
      <c r="J60"/>
      <c r="K60"/>
      <c r="L60"/>
      <c r="M60"/>
    </row>
    <row r="61" spans="2:14" ht="15.75">
      <c r="B61" s="44" t="s">
        <v>121</v>
      </c>
      <c r="C61" s="44"/>
      <c r="D61" s="45">
        <v>752</v>
      </c>
      <c r="E61" s="45"/>
      <c r="F61" s="45">
        <v>1544</v>
      </c>
      <c r="G61" s="45"/>
      <c r="H61" s="69"/>
      <c r="I61" s="45"/>
      <c r="J61" s="69"/>
      <c r="K61" s="45"/>
      <c r="L61" s="45"/>
      <c r="M61" s="45"/>
      <c r="N61" s="60"/>
    </row>
    <row r="62" spans="2:14" ht="15.75">
      <c r="B62" s="44" t="s">
        <v>188</v>
      </c>
      <c r="C62" s="44"/>
      <c r="D62" s="45">
        <v>230</v>
      </c>
      <c r="E62" s="45"/>
      <c r="F62" s="45">
        <v>305</v>
      </c>
      <c r="G62" s="45"/>
      <c r="H62" s="69"/>
      <c r="I62" s="45"/>
      <c r="J62" s="69"/>
      <c r="K62" s="45"/>
      <c r="L62" s="45"/>
      <c r="M62" s="45"/>
      <c r="N62" s="60"/>
    </row>
    <row r="63" spans="2:14" ht="15.75">
      <c r="B63" s="44" t="s">
        <v>122</v>
      </c>
      <c r="C63" s="44"/>
      <c r="D63" s="45">
        <v>333</v>
      </c>
      <c r="E63" s="45"/>
      <c r="F63" s="45">
        <v>345</v>
      </c>
      <c r="G63" s="45"/>
      <c r="H63" s="69"/>
      <c r="I63" s="45"/>
      <c r="J63" s="69"/>
      <c r="K63" s="45"/>
      <c r="L63" s="45"/>
      <c r="M63" s="45"/>
      <c r="N63" s="60"/>
    </row>
    <row r="64" spans="2:14" ht="15.75">
      <c r="B64" s="44" t="s">
        <v>127</v>
      </c>
      <c r="C64" s="44"/>
      <c r="D64" s="49">
        <v>907</v>
      </c>
      <c r="E64" s="45"/>
      <c r="F64" s="49">
        <v>901</v>
      </c>
      <c r="G64" s="45"/>
      <c r="H64"/>
      <c r="I64" s="45"/>
      <c r="J64"/>
      <c r="K64"/>
      <c r="L64"/>
      <c r="M64"/>
      <c r="N64" s="60"/>
    </row>
    <row r="65" spans="2:12" ht="15.75">
      <c r="B65" s="44"/>
      <c r="C65" s="44"/>
      <c r="D65" s="51">
        <f>SUM(D61:D64)</f>
        <v>2222</v>
      </c>
      <c r="E65" s="45"/>
      <c r="F65" s="51">
        <f>SUM(F61:F64)</f>
        <v>3095</v>
      </c>
      <c r="G65"/>
      <c r="H65" s="69"/>
      <c r="I65" s="69"/>
      <c r="J65" s="69"/>
      <c r="K65" s="69"/>
      <c r="L65" s="69"/>
    </row>
    <row r="66" spans="2:12" ht="15.75">
      <c r="B66" s="44" t="s">
        <v>258</v>
      </c>
      <c r="C66" s="44"/>
      <c r="D66" s="51">
        <v>-415</v>
      </c>
      <c r="E66" s="45"/>
      <c r="F66" s="51">
        <v>-483</v>
      </c>
      <c r="G66"/>
      <c r="H66"/>
      <c r="I66"/>
      <c r="J66"/>
      <c r="K66"/>
      <c r="L66"/>
    </row>
    <row r="67" spans="2:12" ht="16.5" thickBot="1">
      <c r="B67" s="2" t="s">
        <v>259</v>
      </c>
      <c r="D67" s="19">
        <f>SUM(D65:D66)</f>
        <v>1807</v>
      </c>
      <c r="F67" s="19">
        <f>SUM(F65:F66)</f>
        <v>2612</v>
      </c>
      <c r="G67"/>
      <c r="H67"/>
      <c r="I67"/>
      <c r="J67"/>
      <c r="K67"/>
      <c r="L67"/>
    </row>
    <row r="68" spans="4:12" ht="16.5" thickTop="1">
      <c r="D68" s="13"/>
      <c r="F68" s="84"/>
      <c r="G68"/>
      <c r="H68"/>
      <c r="I68"/>
      <c r="J68"/>
      <c r="K68"/>
      <c r="L68"/>
    </row>
    <row r="69" spans="4:12" ht="15.75">
      <c r="D69" s="13"/>
      <c r="F69" s="84"/>
      <c r="G69"/>
      <c r="H69"/>
      <c r="I69"/>
      <c r="J69"/>
      <c r="K69"/>
      <c r="L69"/>
    </row>
    <row r="70" spans="4:11" ht="15.75">
      <c r="D70" s="93" t="s">
        <v>257</v>
      </c>
      <c r="E70" s="91"/>
      <c r="F70" s="93" t="s">
        <v>257</v>
      </c>
      <c r="G70"/>
      <c r="H70"/>
      <c r="K70"/>
    </row>
    <row r="71" spans="2:6" ht="15.75">
      <c r="B71" s="48" t="s">
        <v>260</v>
      </c>
      <c r="D71" s="94" t="str">
        <f>+D59</f>
        <v>30 Sept 2006</v>
      </c>
      <c r="E71" s="91"/>
      <c r="F71" s="94" t="str">
        <f>+F59</f>
        <v>30 Sept 2005</v>
      </c>
    </row>
    <row r="72" spans="4:6" ht="15.75">
      <c r="D72" s="93" t="s">
        <v>2</v>
      </c>
      <c r="E72" s="91"/>
      <c r="F72" s="93" t="s">
        <v>2</v>
      </c>
    </row>
    <row r="73" spans="2:6" ht="15.75">
      <c r="B73" s="44" t="s">
        <v>121</v>
      </c>
      <c r="D73" s="55">
        <v>-250</v>
      </c>
      <c r="F73" s="82">
        <v>120</v>
      </c>
    </row>
    <row r="74" spans="2:6" ht="15.75">
      <c r="B74" s="44" t="s">
        <v>188</v>
      </c>
      <c r="D74" s="55">
        <f>-473-3</f>
        <v>-476</v>
      </c>
      <c r="F74" s="82">
        <v>-1007</v>
      </c>
    </row>
    <row r="75" spans="2:6" ht="15.75">
      <c r="B75" s="44" t="s">
        <v>122</v>
      </c>
      <c r="D75" s="55">
        <v>-241</v>
      </c>
      <c r="F75" s="82">
        <v>-347</v>
      </c>
    </row>
    <row r="76" spans="2:6" ht="15.75">
      <c r="B76" s="44" t="s">
        <v>127</v>
      </c>
      <c r="D76" s="83">
        <f>329+13</f>
        <v>342</v>
      </c>
      <c r="F76" s="83">
        <f>180+140</f>
        <v>320</v>
      </c>
    </row>
    <row r="77" spans="2:6" ht="16.5" thickBot="1">
      <c r="B77" s="2" t="s">
        <v>261</v>
      </c>
      <c r="D77" s="71">
        <f>SUM(D73:D76)</f>
        <v>-625</v>
      </c>
      <c r="F77" s="71">
        <f>SUM(F73:F76)</f>
        <v>-914</v>
      </c>
    </row>
    <row r="78" spans="4:6" ht="16.5" thickTop="1">
      <c r="D78"/>
      <c r="F78" s="82"/>
    </row>
    <row r="79" ht="15.75">
      <c r="F79" s="57"/>
    </row>
    <row r="80" spans="1:2" ht="15.75">
      <c r="A80" s="1" t="s">
        <v>56</v>
      </c>
      <c r="B80" s="1" t="s">
        <v>11</v>
      </c>
    </row>
    <row r="81" ht="15.75">
      <c r="B81" s="2" t="s">
        <v>202</v>
      </c>
    </row>
    <row r="82" ht="15.75">
      <c r="B82" s="2" t="s">
        <v>207</v>
      </c>
    </row>
    <row r="85" spans="1:2" ht="15.75">
      <c r="A85" s="1" t="s">
        <v>57</v>
      </c>
      <c r="B85" s="1" t="s">
        <v>58</v>
      </c>
    </row>
    <row r="86" ht="15.75">
      <c r="B86" s="2" t="s">
        <v>59</v>
      </c>
    </row>
    <row r="89" spans="1:2" ht="15.75">
      <c r="A89" s="1" t="s">
        <v>60</v>
      </c>
      <c r="B89" s="1" t="s">
        <v>61</v>
      </c>
    </row>
    <row r="90" ht="15.75">
      <c r="B90" s="2" t="s">
        <v>62</v>
      </c>
    </row>
    <row r="93" spans="1:2" ht="15.75">
      <c r="A93" s="1" t="s">
        <v>63</v>
      </c>
      <c r="B93" s="1" t="s">
        <v>64</v>
      </c>
    </row>
    <row r="94" ht="15.75">
      <c r="B94" s="2" t="s">
        <v>65</v>
      </c>
    </row>
  </sheetData>
  <printOptions/>
  <pageMargins left="0.35433070866141736" right="0" top="0.9055118110236221" bottom="0.7874015748031497" header="0.4724409448818898" footer="0.5118110236220472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9"/>
  <sheetViews>
    <sheetView tabSelected="1" workbookViewId="0" topLeftCell="A88">
      <selection activeCell="D97" sqref="D97"/>
    </sheetView>
  </sheetViews>
  <sheetFormatPr defaultColWidth="9.140625" defaultRowHeight="12.75"/>
  <cols>
    <col min="1" max="1" width="4.8515625" style="2" customWidth="1"/>
    <col min="2" max="2" width="56.8515625" style="2" customWidth="1"/>
    <col min="3" max="3" width="14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2.7109375" style="2" bestFit="1" customWidth="1"/>
    <col min="8" max="8" width="2.00390625" style="2" customWidth="1"/>
    <col min="9" max="9" width="13.140625" style="2" customWidth="1"/>
    <col min="10" max="10" width="14.421875" style="2" customWidth="1"/>
    <col min="11" max="11" width="6.57421875" style="2" customWidth="1"/>
    <col min="12" max="16384" width="9.140625" style="2" customWidth="1"/>
  </cols>
  <sheetData>
    <row r="1" ht="15.75">
      <c r="A1" s="1" t="s">
        <v>125</v>
      </c>
    </row>
    <row r="2" ht="15.75">
      <c r="A2" s="1" t="s">
        <v>126</v>
      </c>
    </row>
    <row r="4" spans="1:3" ht="15.75">
      <c r="A4" s="1" t="s">
        <v>0</v>
      </c>
      <c r="B4" s="1"/>
      <c r="C4" s="1"/>
    </row>
    <row r="5" spans="1:3" ht="15.75">
      <c r="A5" s="1" t="s">
        <v>291</v>
      </c>
      <c r="B5" s="1"/>
      <c r="C5" s="1"/>
    </row>
    <row r="7" spans="1:12" ht="15.75">
      <c r="A7" s="1" t="s">
        <v>66</v>
      </c>
      <c r="B7" s="1" t="s">
        <v>185</v>
      </c>
      <c r="C7" s="1"/>
      <c r="K7"/>
      <c r="L7"/>
    </row>
    <row r="8" spans="1:12" ht="15.75">
      <c r="A8" s="1"/>
      <c r="B8" s="1" t="s">
        <v>184</v>
      </c>
      <c r="C8" s="1"/>
      <c r="K8"/>
      <c r="L8"/>
    </row>
    <row r="9" spans="1:12" ht="16.5" thickBot="1">
      <c r="A9" s="14"/>
      <c r="B9" s="14"/>
      <c r="C9" s="14"/>
      <c r="D9" s="15"/>
      <c r="E9" s="15"/>
      <c r="F9" s="15"/>
      <c r="G9" s="15"/>
      <c r="H9" s="15"/>
      <c r="I9" s="15"/>
      <c r="J9" s="15"/>
      <c r="K9"/>
      <c r="L9"/>
    </row>
    <row r="10" spans="2:12" ht="15.75">
      <c r="B10" s="1"/>
      <c r="C10" s="1"/>
      <c r="K10"/>
      <c r="L10"/>
    </row>
    <row r="11" spans="1:2" ht="15.75">
      <c r="A11" s="1" t="s">
        <v>67</v>
      </c>
      <c r="B11" s="1" t="s">
        <v>292</v>
      </c>
    </row>
    <row r="12" ht="15.75">
      <c r="B12" s="44"/>
    </row>
    <row r="13" s="44" customFormat="1" ht="15.75">
      <c r="B13" s="44" t="s">
        <v>296</v>
      </c>
    </row>
    <row r="14" s="44" customFormat="1" ht="15.75">
      <c r="B14" s="44" t="s">
        <v>299</v>
      </c>
    </row>
    <row r="15" s="44" customFormat="1" ht="15.75">
      <c r="B15" s="44" t="s">
        <v>297</v>
      </c>
    </row>
    <row r="16" s="44" customFormat="1" ht="15.75">
      <c r="B16" s="44" t="s">
        <v>310</v>
      </c>
    </row>
    <row r="17" s="44" customFormat="1" ht="15.75"/>
    <row r="18" s="44" customFormat="1" ht="15.75">
      <c r="B18" s="44" t="s">
        <v>295</v>
      </c>
    </row>
    <row r="19" s="44" customFormat="1" ht="15.75">
      <c r="B19" s="44" t="s">
        <v>303</v>
      </c>
    </row>
    <row r="20" s="44" customFormat="1" ht="15.75">
      <c r="B20" s="44" t="s">
        <v>298</v>
      </c>
    </row>
    <row r="21" s="44" customFormat="1" ht="15.75"/>
    <row r="22" s="44" customFormat="1" ht="15.75">
      <c r="B22" s="44" t="s">
        <v>302</v>
      </c>
    </row>
    <row r="23" s="44" customFormat="1" ht="15.75">
      <c r="B23" s="44" t="s">
        <v>311</v>
      </c>
    </row>
    <row r="24" s="44" customFormat="1" ht="15.75">
      <c r="B24" s="44" t="s">
        <v>312</v>
      </c>
    </row>
    <row r="25" s="44" customFormat="1" ht="15.75"/>
    <row r="27" spans="1:2" ht="15.75">
      <c r="A27" s="1" t="s">
        <v>68</v>
      </c>
      <c r="B27" s="53" t="s">
        <v>145</v>
      </c>
    </row>
    <row r="28" spans="1:9" ht="15.75">
      <c r="A28" s="1"/>
      <c r="B28" s="47"/>
      <c r="G28" s="92" t="s">
        <v>132</v>
      </c>
      <c r="H28" s="92"/>
      <c r="I28" s="93" t="s">
        <v>133</v>
      </c>
    </row>
    <row r="29" spans="1:9" ht="15.75">
      <c r="A29" s="1"/>
      <c r="G29" s="92" t="s">
        <v>8</v>
      </c>
      <c r="H29" s="92"/>
      <c r="I29" s="93" t="s">
        <v>8</v>
      </c>
    </row>
    <row r="30" spans="1:9" ht="15.75">
      <c r="A30" s="1"/>
      <c r="B30" s="1"/>
      <c r="G30" s="92" t="s">
        <v>284</v>
      </c>
      <c r="H30" s="92"/>
      <c r="I30" s="92" t="s">
        <v>293</v>
      </c>
    </row>
    <row r="31" spans="7:9" ht="15.75">
      <c r="G31" s="92" t="s">
        <v>2</v>
      </c>
      <c r="H31" s="92"/>
      <c r="I31" s="93" t="s">
        <v>2</v>
      </c>
    </row>
    <row r="32" spans="2:9" ht="15.75">
      <c r="B32" s="2" t="s">
        <v>3</v>
      </c>
      <c r="G32" s="6">
        <f>+'Income Statement'!C17</f>
        <v>568</v>
      </c>
      <c r="H32" s="6"/>
      <c r="I32" s="6">
        <v>545</v>
      </c>
    </row>
    <row r="33" spans="2:9" ht="15.75">
      <c r="B33" s="2" t="s">
        <v>192</v>
      </c>
      <c r="G33" s="6">
        <f>+'Income Statement'!C35</f>
        <v>-225</v>
      </c>
      <c r="H33" s="6"/>
      <c r="I33" s="6">
        <v>-268</v>
      </c>
    </row>
    <row r="34" spans="7:9" ht="15.75">
      <c r="G34" s="57"/>
      <c r="I34" s="57"/>
    </row>
    <row r="35" spans="2:11" ht="15.75">
      <c r="B35" s="44" t="s">
        <v>304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.75">
      <c r="B36" s="44" t="s">
        <v>305</v>
      </c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.75">
      <c r="B37" s="44" t="s">
        <v>306</v>
      </c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.7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.7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2" ht="15.75">
      <c r="A40" s="1" t="s">
        <v>69</v>
      </c>
      <c r="B40" s="1" t="s">
        <v>233</v>
      </c>
    </row>
    <row r="42" spans="2:10" ht="15.75">
      <c r="B42" s="44" t="s">
        <v>313</v>
      </c>
      <c r="C42" s="44"/>
      <c r="D42" s="44"/>
      <c r="E42" s="44"/>
      <c r="F42" s="44"/>
      <c r="G42" s="44"/>
      <c r="H42" s="44"/>
      <c r="I42" s="44"/>
      <c r="J42" s="44"/>
    </row>
    <row r="43" spans="2:10" ht="15.75">
      <c r="B43" s="44" t="s">
        <v>320</v>
      </c>
      <c r="C43" s="44"/>
      <c r="D43" s="44"/>
      <c r="E43" s="44"/>
      <c r="F43" s="44"/>
      <c r="G43" s="44"/>
      <c r="H43" s="44"/>
      <c r="I43" s="44"/>
      <c r="J43" s="44"/>
    </row>
    <row r="44" spans="2:10" ht="15.75">
      <c r="B44" s="44"/>
      <c r="C44" s="44"/>
      <c r="D44" s="44"/>
      <c r="E44" s="44"/>
      <c r="F44" s="44"/>
      <c r="G44" s="44"/>
      <c r="H44" s="44"/>
      <c r="I44" s="44"/>
      <c r="J44" s="44"/>
    </row>
    <row r="45" s="44" customFormat="1" ht="15.75">
      <c r="B45" s="44" t="s">
        <v>314</v>
      </c>
    </row>
    <row r="46" s="44" customFormat="1" ht="15.75">
      <c r="B46" s="44" t="s">
        <v>316</v>
      </c>
    </row>
    <row r="47" s="44" customFormat="1" ht="15.75">
      <c r="B47" s="44" t="s">
        <v>321</v>
      </c>
    </row>
    <row r="48" s="44" customFormat="1" ht="15.75"/>
    <row r="49" s="44" customFormat="1" ht="15.75">
      <c r="B49" s="44" t="s">
        <v>317</v>
      </c>
    </row>
    <row r="50" s="44" customFormat="1" ht="15.75">
      <c r="B50" s="44" t="s">
        <v>318</v>
      </c>
    </row>
    <row r="51" s="44" customFormat="1" ht="15.75">
      <c r="B51" s="44" t="s">
        <v>319</v>
      </c>
    </row>
    <row r="52" s="44" customFormat="1" ht="15.75"/>
    <row r="53" s="44" customFormat="1" ht="15.75"/>
    <row r="54" spans="1:2" ht="15.75">
      <c r="A54" s="1" t="s">
        <v>75</v>
      </c>
      <c r="B54" s="1" t="s">
        <v>76</v>
      </c>
    </row>
    <row r="56" ht="15.75">
      <c r="B56" s="2" t="s">
        <v>134</v>
      </c>
    </row>
    <row r="59" spans="1:2" ht="15.75">
      <c r="A59" s="1" t="s">
        <v>77</v>
      </c>
      <c r="B59" s="1" t="s">
        <v>5</v>
      </c>
    </row>
    <row r="60" spans="1:9" ht="15.75">
      <c r="A60" s="1"/>
      <c r="B60" s="1"/>
      <c r="C60" s="99" t="s">
        <v>97</v>
      </c>
      <c r="D60" s="99"/>
      <c r="E60" s="99"/>
      <c r="F60" s="11"/>
      <c r="G60" s="99" t="s">
        <v>98</v>
      </c>
      <c r="H60" s="99"/>
      <c r="I60" s="99"/>
    </row>
    <row r="61" spans="1:9" ht="15.75">
      <c r="A61" s="1"/>
      <c r="B61" s="1"/>
      <c r="C61" s="10" t="s">
        <v>284</v>
      </c>
      <c r="D61" s="10"/>
      <c r="E61" s="10" t="s">
        <v>285</v>
      </c>
      <c r="F61" s="10"/>
      <c r="G61" s="10" t="s">
        <v>284</v>
      </c>
      <c r="H61" s="10"/>
      <c r="I61" s="10" t="s">
        <v>285</v>
      </c>
    </row>
    <row r="62" spans="1:9" ht="15.75">
      <c r="A62" s="1"/>
      <c r="B62" s="1"/>
      <c r="C62" s="10" t="s">
        <v>2</v>
      </c>
      <c r="D62" s="10"/>
      <c r="E62" s="10" t="s">
        <v>2</v>
      </c>
      <c r="F62" s="10"/>
      <c r="G62" s="10" t="s">
        <v>2</v>
      </c>
      <c r="H62" s="10"/>
      <c r="I62" s="10" t="s">
        <v>2</v>
      </c>
    </row>
    <row r="63" spans="1:9" ht="15.75">
      <c r="A63" s="1"/>
      <c r="B63" s="1"/>
      <c r="C63" s="10"/>
      <c r="D63" s="10"/>
      <c r="E63" s="10"/>
      <c r="F63" s="10"/>
      <c r="G63" s="10"/>
      <c r="H63" s="10"/>
      <c r="I63" s="10"/>
    </row>
    <row r="64" spans="1:9" ht="15.75">
      <c r="A64" s="1"/>
      <c r="B64" s="2" t="s">
        <v>300</v>
      </c>
      <c r="C64" s="9">
        <v>7</v>
      </c>
      <c r="D64" s="97"/>
      <c r="E64" s="9">
        <v>0</v>
      </c>
      <c r="F64" s="97"/>
      <c r="G64" s="9">
        <v>22</v>
      </c>
      <c r="H64" s="13"/>
      <c r="I64" s="9">
        <v>11</v>
      </c>
    </row>
    <row r="65" spans="1:9" ht="15.75">
      <c r="A65" s="1"/>
      <c r="B65" s="2" t="s">
        <v>301</v>
      </c>
      <c r="C65" s="9">
        <v>2</v>
      </c>
      <c r="D65" s="10"/>
      <c r="E65" s="9">
        <v>0</v>
      </c>
      <c r="F65" s="10"/>
      <c r="G65" s="65">
        <v>2</v>
      </c>
      <c r="H65" s="10"/>
      <c r="I65" s="9">
        <v>0</v>
      </c>
    </row>
    <row r="66" spans="1:9" ht="16.5" thickBot="1">
      <c r="A66" s="1"/>
      <c r="C66" s="8">
        <v>9</v>
      </c>
      <c r="E66" s="8">
        <v>0</v>
      </c>
      <c r="G66" s="8">
        <v>24</v>
      </c>
      <c r="I66" s="8">
        <v>11</v>
      </c>
    </row>
    <row r="67" spans="1:9" ht="16.5" thickTop="1">
      <c r="A67" s="1"/>
      <c r="E67" s="57"/>
      <c r="I67" s="57"/>
    </row>
    <row r="68" ht="15.75">
      <c r="B68" s="2" t="s">
        <v>294</v>
      </c>
    </row>
    <row r="69" ht="15.75">
      <c r="B69" s="2" t="s">
        <v>208</v>
      </c>
    </row>
    <row r="70" ht="15.75">
      <c r="B70" s="2" t="s">
        <v>205</v>
      </c>
    </row>
    <row r="73" spans="1:2" ht="15.75">
      <c r="A73" s="1" t="s">
        <v>78</v>
      </c>
      <c r="B73" s="1" t="s">
        <v>79</v>
      </c>
    </row>
    <row r="74" ht="15.75">
      <c r="B74" s="2" t="s">
        <v>146</v>
      </c>
    </row>
    <row r="75" ht="15.75">
      <c r="B75" s="2" t="s">
        <v>280</v>
      </c>
    </row>
    <row r="78" spans="1:2" ht="15.75">
      <c r="A78" s="1" t="s">
        <v>80</v>
      </c>
      <c r="B78" s="1" t="s">
        <v>82</v>
      </c>
    </row>
    <row r="79" ht="15.75">
      <c r="B79" s="2" t="s">
        <v>281</v>
      </c>
    </row>
    <row r="82" spans="1:2" ht="15.75">
      <c r="A82" s="1" t="s">
        <v>81</v>
      </c>
      <c r="B82" s="1" t="s">
        <v>161</v>
      </c>
    </row>
    <row r="83" ht="15.75">
      <c r="A83" s="1"/>
    </row>
    <row r="84" spans="1:2" ht="15.75">
      <c r="A84" s="1"/>
      <c r="B84" s="2" t="s">
        <v>178</v>
      </c>
    </row>
    <row r="85" ht="15.75">
      <c r="A85" s="1"/>
    </row>
    <row r="86" spans="1:2" ht="15.75">
      <c r="A86" s="1"/>
      <c r="B86" s="2" t="s">
        <v>190</v>
      </c>
    </row>
    <row r="87" spans="1:2" ht="15.75">
      <c r="A87" s="1"/>
      <c r="B87" s="54" t="s">
        <v>282</v>
      </c>
    </row>
    <row r="88" ht="15.75">
      <c r="A88" s="1"/>
    </row>
    <row r="89" spans="1:2" ht="15.75">
      <c r="A89" s="1"/>
      <c r="B89" s="44"/>
    </row>
    <row r="90" spans="1:2" ht="15.75">
      <c r="A90" s="1" t="s">
        <v>83</v>
      </c>
      <c r="B90" s="1" t="s">
        <v>168</v>
      </c>
    </row>
    <row r="92" ht="15.75">
      <c r="B92" s="2" t="s">
        <v>203</v>
      </c>
    </row>
    <row r="93" ht="15.75">
      <c r="B93" s="2" t="s">
        <v>162</v>
      </c>
    </row>
    <row r="95" spans="3:8" ht="15.75">
      <c r="C95" s="10" t="s">
        <v>103</v>
      </c>
      <c r="E95" s="10" t="s">
        <v>195</v>
      </c>
      <c r="G95" s="10"/>
      <c r="H95" s="22"/>
    </row>
    <row r="96" spans="3:9" ht="15.75">
      <c r="C96" s="10" t="s">
        <v>104</v>
      </c>
      <c r="E96" s="10" t="s">
        <v>165</v>
      </c>
      <c r="G96" s="10" t="s">
        <v>165</v>
      </c>
      <c r="H96" s="22"/>
      <c r="I96" s="10" t="s">
        <v>172</v>
      </c>
    </row>
    <row r="97" spans="3:9" ht="15.75">
      <c r="C97" s="10" t="s">
        <v>105</v>
      </c>
      <c r="E97" s="10" t="s">
        <v>164</v>
      </c>
      <c r="G97" s="10" t="s">
        <v>164</v>
      </c>
      <c r="H97" s="22"/>
      <c r="I97" s="10" t="s">
        <v>173</v>
      </c>
    </row>
    <row r="98" spans="3:9" ht="15.75">
      <c r="C98" s="10" t="s">
        <v>163</v>
      </c>
      <c r="E98" s="61">
        <v>38990</v>
      </c>
      <c r="G98" s="61">
        <f>+E98</f>
        <v>38990</v>
      </c>
      <c r="H98" s="22"/>
      <c r="I98" s="61">
        <f>+G98</f>
        <v>38990</v>
      </c>
    </row>
    <row r="99" spans="3:9" ht="15.75">
      <c r="C99" s="10" t="s">
        <v>2</v>
      </c>
      <c r="D99" s="10"/>
      <c r="E99" s="10" t="s">
        <v>2</v>
      </c>
      <c r="G99" s="10" t="s">
        <v>2</v>
      </c>
      <c r="H99" s="10"/>
      <c r="I99" s="10" t="s">
        <v>2</v>
      </c>
    </row>
    <row r="101" spans="2:10" ht="18.75">
      <c r="B101" s="2" t="s">
        <v>106</v>
      </c>
      <c r="C101" s="6">
        <v>600</v>
      </c>
      <c r="E101" s="6">
        <v>237</v>
      </c>
      <c r="G101" s="6">
        <v>237</v>
      </c>
      <c r="I101" s="6">
        <f>+E101-G101</f>
        <v>0</v>
      </c>
      <c r="J101" s="67"/>
    </row>
    <row r="102" spans="2:10" ht="18.75">
      <c r="B102" s="2" t="s">
        <v>107</v>
      </c>
      <c r="C102" s="6">
        <v>394</v>
      </c>
      <c r="E102" s="6">
        <v>394</v>
      </c>
      <c r="G102" s="6">
        <v>394</v>
      </c>
      <c r="I102" s="6">
        <f>+E102-G102</f>
        <v>0</v>
      </c>
      <c r="J102" s="67" t="s">
        <v>174</v>
      </c>
    </row>
    <row r="103" spans="2:10" ht="18.75">
      <c r="B103" s="2" t="s">
        <v>108</v>
      </c>
      <c r="C103" s="6">
        <v>800</v>
      </c>
      <c r="E103" s="6">
        <v>800</v>
      </c>
      <c r="G103" s="6">
        <v>800</v>
      </c>
      <c r="I103" s="6">
        <f>+E103-G103</f>
        <v>0</v>
      </c>
      <c r="J103" s="67" t="s">
        <v>174</v>
      </c>
    </row>
    <row r="104" spans="2:10" ht="18.75">
      <c r="B104" s="2" t="s">
        <v>109</v>
      </c>
      <c r="C104" s="6">
        <v>1200</v>
      </c>
      <c r="E104" s="6">
        <v>1049</v>
      </c>
      <c r="G104" s="6">
        <v>1049</v>
      </c>
      <c r="I104" s="6">
        <f>+E104-G104</f>
        <v>0</v>
      </c>
      <c r="J104" s="67"/>
    </row>
    <row r="105" spans="2:10" ht="18.75">
      <c r="B105" s="2" t="s">
        <v>110</v>
      </c>
      <c r="C105" s="6">
        <v>2556</v>
      </c>
      <c r="E105" s="60">
        <f>+C105+151+363</f>
        <v>3070</v>
      </c>
      <c r="G105" s="6">
        <v>2762</v>
      </c>
      <c r="I105" s="6">
        <f>+E105-G105</f>
        <v>308</v>
      </c>
      <c r="J105" s="67"/>
    </row>
    <row r="106" spans="3:10" ht="16.5" thickBot="1">
      <c r="C106" s="8">
        <f>SUM(C101:C105)</f>
        <v>5550</v>
      </c>
      <c r="E106" s="8">
        <f>SUM(E101:E105)</f>
        <v>5550</v>
      </c>
      <c r="G106" s="8">
        <f>SUM(G101:G105)</f>
        <v>5242</v>
      </c>
      <c r="I106" s="8">
        <f>SUM(I101:I105)</f>
        <v>308</v>
      </c>
      <c r="J106" s="60"/>
    </row>
    <row r="107" spans="5:9" ht="16.5" thickTop="1">
      <c r="E107" s="9"/>
      <c r="I107" s="63"/>
    </row>
    <row r="108" ht="15.75">
      <c r="B108" s="68" t="s">
        <v>273</v>
      </c>
    </row>
    <row r="109" ht="15.75">
      <c r="B109" s="44" t="s">
        <v>272</v>
      </c>
    </row>
    <row r="110" ht="15.75">
      <c r="B110" s="44"/>
    </row>
    <row r="111" ht="15.75">
      <c r="B111" s="44"/>
    </row>
    <row r="112" ht="15.75">
      <c r="B112" s="44" t="s">
        <v>204</v>
      </c>
    </row>
    <row r="113" ht="15.75">
      <c r="B113" s="44"/>
    </row>
    <row r="114" spans="2:5" ht="15.75">
      <c r="B114" s="44"/>
      <c r="E114" s="10" t="s">
        <v>165</v>
      </c>
    </row>
    <row r="115" spans="2:7" ht="15.75">
      <c r="B115" s="44"/>
      <c r="C115" s="10" t="s">
        <v>198</v>
      </c>
      <c r="E115" s="10" t="s">
        <v>164</v>
      </c>
      <c r="G115" s="10" t="s">
        <v>173</v>
      </c>
    </row>
    <row r="116" spans="2:7" ht="15.75">
      <c r="B116" s="44"/>
      <c r="C116" s="10" t="s">
        <v>199</v>
      </c>
      <c r="E116" s="61">
        <v>38990</v>
      </c>
      <c r="G116" s="61">
        <f>+E116</f>
        <v>38990</v>
      </c>
    </row>
    <row r="117" spans="3:7" ht="15.75">
      <c r="C117" s="10" t="s">
        <v>2</v>
      </c>
      <c r="E117" s="10" t="s">
        <v>2</v>
      </c>
      <c r="G117" s="10" t="s">
        <v>2</v>
      </c>
    </row>
    <row r="118" spans="3:7" ht="15.75">
      <c r="C118" s="10"/>
      <c r="E118" s="10"/>
      <c r="G118" s="10"/>
    </row>
    <row r="119" spans="2:7" ht="15.75">
      <c r="B119" s="2" t="s">
        <v>110</v>
      </c>
      <c r="C119" s="6">
        <v>840</v>
      </c>
      <c r="E119" s="20">
        <v>840</v>
      </c>
      <c r="G119" s="60">
        <f>+C119-E119</f>
        <v>0</v>
      </c>
    </row>
    <row r="120" ht="15.75">
      <c r="B120" s="44"/>
    </row>
    <row r="121" spans="2:7" ht="16.5" thickBot="1">
      <c r="B121" s="44"/>
      <c r="C121" s="19">
        <f>SUM(C117:C120)</f>
        <v>840</v>
      </c>
      <c r="E121" s="19">
        <f>SUM(E117:E120)</f>
        <v>840</v>
      </c>
      <c r="G121" s="19">
        <f>SUM(G117:G120)</f>
        <v>0</v>
      </c>
    </row>
    <row r="122" ht="16.5" thickTop="1">
      <c r="B122" s="44"/>
    </row>
    <row r="124" spans="1:2" ht="15.75">
      <c r="A124" s="1" t="s">
        <v>90</v>
      </c>
      <c r="B124" s="1" t="s">
        <v>84</v>
      </c>
    </row>
    <row r="125" ht="15.75">
      <c r="B125" s="2" t="s">
        <v>283</v>
      </c>
    </row>
    <row r="127" spans="3:9" s="10" customFormat="1" ht="15.75">
      <c r="C127" s="12"/>
      <c r="E127" s="10" t="s">
        <v>85</v>
      </c>
      <c r="G127" s="10" t="s">
        <v>86</v>
      </c>
      <c r="I127" s="10" t="s">
        <v>23</v>
      </c>
    </row>
    <row r="128" spans="3:9" ht="15.75">
      <c r="C128" s="12"/>
      <c r="E128" s="10" t="s">
        <v>2</v>
      </c>
      <c r="G128" s="10" t="s">
        <v>2</v>
      </c>
      <c r="I128" s="10" t="s">
        <v>2</v>
      </c>
    </row>
    <row r="129" spans="2:9" ht="15.75">
      <c r="B129" s="11" t="s">
        <v>87</v>
      </c>
      <c r="C129" s="12"/>
      <c r="E129" s="10"/>
      <c r="G129" s="10"/>
      <c r="I129" s="10"/>
    </row>
    <row r="130" spans="2:9" ht="15.75">
      <c r="B130" s="2" t="s">
        <v>88</v>
      </c>
      <c r="C130" s="12"/>
      <c r="E130" s="20">
        <v>372</v>
      </c>
      <c r="F130" s="20"/>
      <c r="G130" s="20">
        <v>0</v>
      </c>
      <c r="H130" s="20"/>
      <c r="I130" s="20">
        <f>SUM(E130:H130)</f>
        <v>372</v>
      </c>
    </row>
    <row r="131" spans="2:9" ht="15.75">
      <c r="B131" s="2" t="s">
        <v>89</v>
      </c>
      <c r="C131" s="12"/>
      <c r="E131" s="21">
        <v>8</v>
      </c>
      <c r="F131" s="20"/>
      <c r="G131" s="21">
        <v>0</v>
      </c>
      <c r="H131" s="20"/>
      <c r="I131" s="21">
        <f>SUM(E131:G131)</f>
        <v>8</v>
      </c>
    </row>
    <row r="132" spans="3:9" ht="16.5" thickBot="1">
      <c r="C132" s="13"/>
      <c r="E132" s="41">
        <f>SUM(E130:E131)</f>
        <v>380</v>
      </c>
      <c r="F132" s="20"/>
      <c r="G132" s="41">
        <f>SUM(G130:G131)</f>
        <v>0</v>
      </c>
      <c r="H132" s="20"/>
      <c r="I132" s="41">
        <f>SUM(I130:I131)</f>
        <v>380</v>
      </c>
    </row>
    <row r="133" spans="3:9" ht="16.5" thickTop="1">
      <c r="C133" s="13"/>
      <c r="E133" s="65"/>
      <c r="F133" s="20"/>
      <c r="G133" s="65"/>
      <c r="H133" s="20"/>
      <c r="I133" s="65"/>
    </row>
    <row r="134" spans="2:9" ht="15.75">
      <c r="B134" s="2" t="s">
        <v>186</v>
      </c>
      <c r="H134" s="20"/>
      <c r="I134" s="66"/>
    </row>
    <row r="137" spans="1:2" ht="15.75">
      <c r="A137" s="1" t="s">
        <v>92</v>
      </c>
      <c r="B137" s="1" t="s">
        <v>91</v>
      </c>
    </row>
    <row r="138" ht="15.75">
      <c r="B138" s="2" t="s">
        <v>166</v>
      </c>
    </row>
    <row r="141" spans="1:11" ht="15.75">
      <c r="A141" s="1" t="s">
        <v>93</v>
      </c>
      <c r="B141" s="50" t="s">
        <v>137</v>
      </c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2:11" ht="15.75">
      <c r="B142" s="44" t="s">
        <v>290</v>
      </c>
      <c r="C142" s="44"/>
      <c r="D142" s="44"/>
      <c r="E142" s="44"/>
      <c r="F142" s="44"/>
      <c r="G142" s="44"/>
      <c r="H142" s="44"/>
      <c r="I142" s="44"/>
      <c r="J142" s="44"/>
      <c r="K142" s="44"/>
    </row>
    <row r="145" spans="1:2" ht="15.75">
      <c r="A145" s="1" t="s">
        <v>96</v>
      </c>
      <c r="B145" s="1" t="s">
        <v>94</v>
      </c>
    </row>
    <row r="146" ht="15.75">
      <c r="B146" s="2" t="s">
        <v>95</v>
      </c>
    </row>
    <row r="149" spans="1:2" ht="15.75">
      <c r="A149" s="1" t="s">
        <v>131</v>
      </c>
      <c r="B149" s="1" t="s">
        <v>167</v>
      </c>
    </row>
    <row r="150" spans="3:9" ht="15.75">
      <c r="C150" s="99" t="s">
        <v>97</v>
      </c>
      <c r="D150" s="99"/>
      <c r="E150" s="99"/>
      <c r="F150" s="11"/>
      <c r="G150" s="99" t="s">
        <v>98</v>
      </c>
      <c r="H150" s="99"/>
      <c r="I150" s="99"/>
    </row>
    <row r="151" spans="3:9" ht="15.75">
      <c r="C151" s="10" t="s">
        <v>284</v>
      </c>
      <c r="D151" s="10"/>
      <c r="E151" s="10" t="s">
        <v>285</v>
      </c>
      <c r="F151" s="10"/>
      <c r="G151" s="10" t="s">
        <v>284</v>
      </c>
      <c r="H151" s="10"/>
      <c r="I151" s="10" t="s">
        <v>285</v>
      </c>
    </row>
    <row r="152" spans="3:9" ht="15.75">
      <c r="C152" s="10"/>
      <c r="D152" s="10"/>
      <c r="E152" s="10"/>
      <c r="F152" s="10"/>
      <c r="G152" s="10"/>
      <c r="H152" s="10"/>
      <c r="I152" s="10"/>
    </row>
    <row r="153" spans="2:9" ht="15.75">
      <c r="B153" s="2" t="s">
        <v>157</v>
      </c>
      <c r="C153" s="6">
        <f>+'Income Statement'!C42</f>
        <v>-234</v>
      </c>
      <c r="D153" s="6"/>
      <c r="E153" s="46">
        <v>-570</v>
      </c>
      <c r="F153" s="6"/>
      <c r="G153" s="6">
        <f>+'Income Statement'!G42</f>
        <v>-794</v>
      </c>
      <c r="I153" s="46">
        <v>-985</v>
      </c>
    </row>
    <row r="154" spans="2:9" ht="15.75">
      <c r="B154" s="2" t="s">
        <v>99</v>
      </c>
      <c r="C154" s="6">
        <v>66000</v>
      </c>
      <c r="D154" s="6"/>
      <c r="E154" s="46">
        <v>60000</v>
      </c>
      <c r="F154" s="6"/>
      <c r="G154" s="6">
        <v>66000</v>
      </c>
      <c r="I154" s="46">
        <v>60000</v>
      </c>
    </row>
    <row r="155" spans="2:10" ht="15.75">
      <c r="B155" s="2" t="s">
        <v>158</v>
      </c>
      <c r="C155" s="43">
        <f>C153/C154*100</f>
        <v>-0.35454545454545455</v>
      </c>
      <c r="E155" s="43">
        <f>E153/E154*100</f>
        <v>-0.95</v>
      </c>
      <c r="F155" s="54"/>
      <c r="G155" s="43">
        <f>G153/G154*100</f>
        <v>-1.2030303030303031</v>
      </c>
      <c r="I155" s="43">
        <f>I153/I154*100</f>
        <v>-1.6416666666666666</v>
      </c>
      <c r="J155" s="54"/>
    </row>
    <row r="156" spans="5:9" ht="15.75">
      <c r="E156" s="58"/>
      <c r="I156" s="58"/>
    </row>
    <row r="158" spans="1:2" ht="15.75">
      <c r="A158" s="1" t="s">
        <v>140</v>
      </c>
      <c r="B158" s="1" t="s">
        <v>141</v>
      </c>
    </row>
    <row r="160" ht="15.75">
      <c r="B160" s="2" t="s">
        <v>286</v>
      </c>
    </row>
    <row r="161" ht="15.75">
      <c r="B161" s="2" t="s">
        <v>287</v>
      </c>
    </row>
    <row r="164" ht="15.75">
      <c r="B164" s="1" t="s">
        <v>142</v>
      </c>
    </row>
    <row r="165" ht="15.75">
      <c r="B165" s="2" t="s">
        <v>180</v>
      </c>
    </row>
    <row r="166" ht="15.75">
      <c r="B166" s="2" t="s">
        <v>179</v>
      </c>
    </row>
    <row r="167" ht="15.75">
      <c r="B167" s="2" t="s">
        <v>183</v>
      </c>
    </row>
    <row r="168" ht="15.75">
      <c r="B168" s="2" t="s">
        <v>143</v>
      </c>
    </row>
    <row r="169" ht="15.75">
      <c r="B169" s="52" t="s">
        <v>315</v>
      </c>
    </row>
  </sheetData>
  <mergeCells count="4">
    <mergeCell ref="C150:E150"/>
    <mergeCell ref="G150:I150"/>
    <mergeCell ref="C60:E60"/>
    <mergeCell ref="G60:I60"/>
  </mergeCells>
  <printOptions/>
  <pageMargins left="0.5118110236220472" right="0.03937007874015748" top="0.6299212598425197" bottom="0.5511811023622047" header="0.5118110236220472" footer="0.5118110236220472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changhc</dc:creator>
  <cp:keywords/>
  <dc:description/>
  <cp:lastModifiedBy>Mok Yuen Lok</cp:lastModifiedBy>
  <cp:lastPrinted>2006-11-28T05:45:50Z</cp:lastPrinted>
  <dcterms:created xsi:type="dcterms:W3CDTF">2003-08-27T06:39:24Z</dcterms:created>
  <dcterms:modified xsi:type="dcterms:W3CDTF">2006-11-28T01:38:45Z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